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activeTab="0"/>
  </bookViews>
  <sheets>
    <sheet name="Summary" sheetId="1" r:id="rId1"/>
    <sheet name="LIM331" sheetId="2" r:id="rId2"/>
    <sheet name="LIM332" sheetId="3" r:id="rId3"/>
    <sheet name="LIM333" sheetId="4" r:id="rId4"/>
    <sheet name="LIM334" sheetId="5" r:id="rId5"/>
    <sheet name="LIM335" sheetId="6" r:id="rId6"/>
    <sheet name="DC33" sheetId="7" r:id="rId7"/>
    <sheet name="LIM341" sheetId="8" r:id="rId8"/>
    <sheet name="LIM343" sheetId="9" r:id="rId9"/>
    <sheet name="LIM344" sheetId="10" r:id="rId10"/>
    <sheet name="LIM345" sheetId="11" r:id="rId11"/>
    <sheet name="DC34" sheetId="12" r:id="rId12"/>
    <sheet name="LIM351" sheetId="13" r:id="rId13"/>
    <sheet name="LIM353" sheetId="14" r:id="rId14"/>
    <sheet name="LIM354" sheetId="15" r:id="rId15"/>
    <sheet name="LIM355" sheetId="16" r:id="rId16"/>
    <sheet name="DC35" sheetId="17" r:id="rId17"/>
    <sheet name="LIM361" sheetId="18" r:id="rId18"/>
    <sheet name="LIM362" sheetId="19" r:id="rId19"/>
    <sheet name="LIM366" sheetId="20" r:id="rId20"/>
    <sheet name="LIM367" sheetId="21" r:id="rId21"/>
    <sheet name="LIM368" sheetId="22" r:id="rId22"/>
    <sheet name="DC36" sheetId="23" r:id="rId23"/>
    <sheet name="LIM471" sheetId="24" r:id="rId24"/>
    <sheet name="LIM472" sheetId="25" r:id="rId25"/>
    <sheet name="LIM473" sheetId="26" r:id="rId26"/>
    <sheet name="LIM476" sheetId="27" r:id="rId27"/>
    <sheet name="DC47" sheetId="28" r:id="rId28"/>
  </sheets>
  <externalReferences>
    <externalReference r:id="rId31"/>
  </externalReferences>
  <definedNames>
    <definedName name="_xlnm.Print_Area" localSheetId="6">'DC33'!$A$1:$O$38</definedName>
    <definedName name="_xlnm.Print_Area" localSheetId="11">'DC34'!$A$1:$O$38</definedName>
    <definedName name="_xlnm.Print_Area" localSheetId="16">'DC35'!$A$1:$O$38</definedName>
    <definedName name="_xlnm.Print_Area" localSheetId="22">'DC36'!$A$1:$O$38</definedName>
    <definedName name="_xlnm.Print_Area" localSheetId="27">'DC47'!$A$1:$O$38</definedName>
    <definedName name="_xlnm.Print_Area" localSheetId="1">'LIM331'!$A$1:$O$38</definedName>
    <definedName name="_xlnm.Print_Area" localSheetId="2">'LIM332'!$A$1:$O$38</definedName>
    <definedName name="_xlnm.Print_Area" localSheetId="3">'LIM333'!$A$1:$O$38</definedName>
    <definedName name="_xlnm.Print_Area" localSheetId="4">'LIM334'!$A$1:$O$38</definedName>
    <definedName name="_xlnm.Print_Area" localSheetId="5">'LIM335'!$A$1:$O$38</definedName>
    <definedName name="_xlnm.Print_Area" localSheetId="7">'LIM341'!$A$1:$O$38</definedName>
    <definedName name="_xlnm.Print_Area" localSheetId="8">'LIM343'!$A$1:$O$38</definedName>
    <definedName name="_xlnm.Print_Area" localSheetId="9">'LIM344'!$A$1:$O$38</definedName>
    <definedName name="_xlnm.Print_Area" localSheetId="10">'LIM345'!$A$1:$O$38</definedName>
    <definedName name="_xlnm.Print_Area" localSheetId="12">'LIM351'!$A$1:$O$38</definedName>
    <definedName name="_xlnm.Print_Area" localSheetId="13">'LIM353'!$A$1:$O$38</definedName>
    <definedName name="_xlnm.Print_Area" localSheetId="14">'LIM354'!$A$1:$O$38</definedName>
    <definedName name="_xlnm.Print_Area" localSheetId="15">'LIM355'!$A$1:$O$38</definedName>
    <definedName name="_xlnm.Print_Area" localSheetId="17">'LIM361'!$A$1:$O$38</definedName>
    <definedName name="_xlnm.Print_Area" localSheetId="18">'LIM362'!$A$1:$O$38</definedName>
    <definedName name="_xlnm.Print_Area" localSheetId="19">'LIM366'!$A$1:$O$38</definedName>
    <definedName name="_xlnm.Print_Area" localSheetId="20">'LIM367'!$A$1:$O$38</definedName>
    <definedName name="_xlnm.Print_Area" localSheetId="21">'LIM368'!$A$1:$O$38</definedName>
    <definedName name="_xlnm.Print_Area" localSheetId="23">'LIM471'!$A$1:$O$38</definedName>
    <definedName name="_xlnm.Print_Area" localSheetId="24">'LIM472'!$A$1:$O$38</definedName>
    <definedName name="_xlnm.Print_Area" localSheetId="25">'LIM473'!$A$1:$O$38</definedName>
    <definedName name="_xlnm.Print_Area" localSheetId="26">'LIM476'!$A$1:$O$38</definedName>
    <definedName name="_xlnm.Print_Area" localSheetId="0">'Summary'!$A$1:$O$38</definedName>
  </definedNames>
  <calcPr fullCalcOnLoad="1"/>
</workbook>
</file>

<file path=xl/sharedStrings.xml><?xml version="1.0" encoding="utf-8"?>
<sst xmlns="http://schemas.openxmlformats.org/spreadsheetml/2006/main" count="1372" uniqueCount="72">
  <si>
    <t>Limpopo: Greater Giyani(LIM331)</t>
  </si>
  <si>
    <t>STATEMENT OF CAPITAL AND OPERATING EXPENDITURE FOR 2020/21</t>
  </si>
  <si>
    <t>Changes to baseline</t>
  </si>
  <si>
    <t>2020/21</t>
  </si>
  <si>
    <t>2021/22</t>
  </si>
  <si>
    <t>2022/23</t>
  </si>
  <si>
    <t>% change to baseline</t>
  </si>
  <si>
    <t>% share of total change to baseline</t>
  </si>
  <si>
    <t>R thousands</t>
  </si>
  <si>
    <t>2019/20 Medium term estimates (1)</t>
  </si>
  <si>
    <t>2020/21 Draft Medium term estimates (2)</t>
  </si>
  <si>
    <t>2019/20 Medium term estimates (3)</t>
  </si>
  <si>
    <t>2020/21 Draft Medium term estimates (4)</t>
  </si>
  <si>
    <t>2020/21 Draft Medium term estimates (5)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</si>
  <si>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</si>
  <si>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</si>
  <si>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</si>
  <si>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</si>
  <si>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</si>
  <si>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</si>
  <si>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</si>
  <si>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</si>
  <si>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</si>
  <si>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</si>
  <si>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</si>
  <si>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</si>
  <si>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</si>
  <si>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</si>
  <si>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</si>
  <si>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</si>
  <si>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Total funding</t>
  </si>
  <si>
    <t>Capital Expenditure</t>
  </si>
  <si>
    <t>Water supply infrastructure</t>
  </si>
  <si>
    <t>Electrical infrastructure</t>
  </si>
  <si>
    <t>Housing</t>
  </si>
  <si>
    <t>Roads and storm water infrastructure</t>
  </si>
  <si>
    <t>Other</t>
  </si>
  <si>
    <t>Total expenditure</t>
  </si>
  <si>
    <t>(1) Adopted budget informed by MSCOA 2019/20, projection for 2020/21</t>
  </si>
  <si>
    <t>(2) Adopted budget informed by MSCOA 2020/21</t>
  </si>
  <si>
    <t>(3) Adopted budget informed by MSCOA 2019/20, projection for 2021/22</t>
  </si>
  <si>
    <t>(4) Adopted budget informed by MSCOA 2020/21, projection for 2021/22</t>
  </si>
  <si>
    <t>(5) Adopted budget informed by MSCOA 2020/21, projection for 2022/23</t>
  </si>
  <si>
    <t>Limpopo: Greater Letaba(LIM332)</t>
  </si>
  <si>
    <t>Limpopo: Greater Tzaneen(LIM333)</t>
  </si>
  <si>
    <t>Limpopo: Ba-Phalaborwa(LIM334)</t>
  </si>
  <si>
    <t>Limpopo: Maruleng(LIM335)</t>
  </si>
  <si>
    <t>Limpopo: Mopani(DC33)</t>
  </si>
  <si>
    <t>Limpopo: Musina(LIM341)</t>
  </si>
  <si>
    <t>Limpopo: Thulamela(LIM343)</t>
  </si>
  <si>
    <t>Limpopo: Makhado(LIM344)</t>
  </si>
  <si>
    <t>Limpopo: Collins Chabane(LIM345)</t>
  </si>
  <si>
    <t>Limpopo: Vhembe(DC34)</t>
  </si>
  <si>
    <t>Limpopo: Blouberg(LIM351)</t>
  </si>
  <si>
    <t>Limpopo: Molemole(LIM353)</t>
  </si>
  <si>
    <t>Limpopo: Polokwane(LIM354)</t>
  </si>
  <si>
    <t>Limpopo: Lepelle-Nkumpi(LIM355)</t>
  </si>
  <si>
    <t>Limpopo: Capricorn(DC35)</t>
  </si>
  <si>
    <t>Limpopo: Thabazimbi(LIM361)</t>
  </si>
  <si>
    <t>Limpopo: Lephalale(LIM362)</t>
  </si>
  <si>
    <t>Limpopo: Bela Bela(LIM366)</t>
  </si>
  <si>
    <t>Limpopo: Mogalakwena(LIM367)</t>
  </si>
  <si>
    <t>Limpopo: Modimolle-Mookgopong(LIM368)</t>
  </si>
  <si>
    <t>Limpopo: Waterberg(DC36)</t>
  </si>
  <si>
    <t>Limpopo: Ephraim Mogale(LIM471)</t>
  </si>
  <si>
    <t>Limpopo: Elias Motsoaledi(LIM472)</t>
  </si>
  <si>
    <t>Limpopo: Makhuduthamaga(LIM473)</t>
  </si>
  <si>
    <t>Limpopo: Tubatse Fetakgomo(LIM476)</t>
  </si>
  <si>
    <t>Limpopo: Sekhukhune(DC47)</t>
  </si>
  <si>
    <t>2019/20 Medium term estimates</t>
  </si>
  <si>
    <t>2020/21 Draft Medium term estimates</t>
  </si>
  <si>
    <t>CONSOLIDATION FOR LIMPOPO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</si>
</sst>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;\-#,###;"/>
    <numFmt numFmtId="177" formatCode="#,###.0\%;\-#,###.0\%;"/>
    <numFmt numFmtId="178" formatCode="##,##0_);\(##,##0\);0_)"/>
    <numFmt numFmtId="179" formatCode="0.0%;_(* &quot;–&quot;_)"/>
    <numFmt numFmtId="180" formatCode="#,###,##0_);\(#,###,##0\);_(* &quot;–&quot;???_);_(@_)"/>
    <numFmt numFmtId="181" formatCode="0.0\%;\(0.0\%\);_(* &quot;–&quot;_)"/>
    <numFmt numFmtId="182" formatCode="0.0\%;\(0.0\%\);_(* &quot;–&quot;_)\%"/>
    <numFmt numFmtId="183" formatCode="_(* #,##0,_);_(* \(#,##0,\);_(* &quot;- &quot;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2"/>
      <color indexed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sz val="10"/>
      <color indexed="8"/>
      <name val="Arial Narrow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3" fillId="32" borderId="7" applyNumberFormat="0" applyFont="0" applyAlignment="0" applyProtection="0"/>
    <xf numFmtId="0" fontId="48" fillId="27" borderId="8" applyNumberFormat="0" applyAlignment="0" applyProtection="0"/>
    <xf numFmtId="9" fontId="3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0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left"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6" fillId="0" borderId="10" xfId="0" applyNumberFormat="1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Continuous" vertical="top" wrapText="1"/>
      <protection/>
    </xf>
    <xf numFmtId="0" fontId="6" fillId="0" borderId="15" xfId="0" applyFont="1" applyFill="1" applyBorder="1" applyAlignment="1" applyProtection="1">
      <alignment horizontal="centerContinuous" vertical="top" wrapText="1"/>
      <protection/>
    </xf>
    <xf numFmtId="0" fontId="6" fillId="0" borderId="16" xfId="0" applyFont="1" applyFill="1" applyBorder="1" applyAlignment="1" applyProtection="1">
      <alignment horizontal="centerContinuous" vertical="top" wrapText="1"/>
      <protection/>
    </xf>
    <xf numFmtId="0" fontId="6" fillId="0" borderId="14" xfId="0" applyFont="1" applyBorder="1" applyAlignment="1" applyProtection="1">
      <alignment horizontal="centerContinuous" vertical="top" wrapText="1"/>
      <protection/>
    </xf>
    <xf numFmtId="0" fontId="6" fillId="0" borderId="15" xfId="0" applyFont="1" applyBorder="1" applyAlignment="1" applyProtection="1">
      <alignment horizontal="centerContinuous" vertical="top" wrapText="1"/>
      <protection/>
    </xf>
    <xf numFmtId="0" fontId="6" fillId="0" borderId="16" xfId="0" applyFont="1" applyBorder="1" applyAlignment="1" applyProtection="1">
      <alignment horizontal="centerContinuous" vertical="top" wrapText="1"/>
      <protection/>
    </xf>
    <xf numFmtId="0" fontId="8" fillId="0" borderId="14" xfId="0" applyFont="1" applyBorder="1" applyAlignment="1" applyProtection="1">
      <alignment horizontal="centerContinuous" vertical="top" wrapText="1"/>
      <protection/>
    </xf>
    <xf numFmtId="0" fontId="7" fillId="0" borderId="14" xfId="0" applyFont="1" applyBorder="1" applyAlignment="1" applyProtection="1">
      <alignment horizontal="centerContinuous" vertical="top" wrapText="1"/>
      <protection/>
    </xf>
    <xf numFmtId="0" fontId="6" fillId="0" borderId="17" xfId="0" applyFont="1" applyBorder="1" applyAlignment="1" applyProtection="1">
      <alignment horizontal="centerContinuous" vertical="top"/>
      <protection/>
    </xf>
    <xf numFmtId="0" fontId="6" fillId="0" borderId="18" xfId="0" applyFont="1" applyBorder="1" applyAlignment="1" applyProtection="1">
      <alignment horizontal="centerContinuous" vertical="top"/>
      <protection/>
    </xf>
    <xf numFmtId="0" fontId="6" fillId="0" borderId="17" xfId="0" applyFont="1" applyBorder="1" applyAlignment="1" applyProtection="1">
      <alignment horizontal="centerContinuous" vertical="top"/>
      <protection/>
    </xf>
    <xf numFmtId="0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79" fontId="10" fillId="0" borderId="19" xfId="0" applyNumberFormat="1" applyFont="1" applyBorder="1" applyAlignment="1" applyProtection="1">
      <alignment horizontal="center" vertical="center" wrapText="1"/>
      <protection/>
    </xf>
    <xf numFmtId="179" fontId="10" fillId="0" borderId="20" xfId="0" applyNumberFormat="1" applyFont="1" applyBorder="1" applyAlignment="1" applyProtection="1">
      <alignment horizontal="center" vertical="center" wrapText="1"/>
      <protection/>
    </xf>
    <xf numFmtId="179" fontId="10" fillId="0" borderId="21" xfId="0" applyNumberFormat="1" applyFont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176" fontId="4" fillId="0" borderId="0" xfId="0" applyNumberFormat="1" applyFont="1" applyAlignment="1">
      <alignment horizontal="right" wrapText="1"/>
    </xf>
    <xf numFmtId="169" fontId="5" fillId="0" borderId="23" xfId="0" applyNumberFormat="1" applyFont="1" applyBorder="1" applyAlignment="1" applyProtection="1">
      <alignment horizontal="left" vertical="center" indent="1"/>
      <protection/>
    </xf>
    <xf numFmtId="181" fontId="11" fillId="0" borderId="24" xfId="59" applyNumberFormat="1" applyFont="1" applyFill="1" applyBorder="1" applyAlignment="1" applyProtection="1">
      <alignment horizontal="center" vertical="center"/>
      <protection/>
    </xf>
    <xf numFmtId="181" fontId="11" fillId="0" borderId="10" xfId="0" applyNumberFormat="1" applyFont="1" applyBorder="1" applyAlignment="1" applyProtection="1">
      <alignment/>
      <protection/>
    </xf>
    <xf numFmtId="181" fontId="11" fillId="0" borderId="22" xfId="0" applyNumberFormat="1" applyFont="1" applyBorder="1" applyAlignment="1" applyProtection="1">
      <alignment/>
      <protection/>
    </xf>
    <xf numFmtId="176" fontId="12" fillId="0" borderId="0" xfId="0" applyNumberFormat="1" applyFont="1" applyAlignment="1">
      <alignment horizontal="right" wrapText="1"/>
    </xf>
    <xf numFmtId="49" fontId="6" fillId="0" borderId="25" xfId="0" applyNumberFormat="1" applyFont="1" applyBorder="1" applyAlignment="1" applyProtection="1">
      <alignment vertical="center"/>
      <protection/>
    </xf>
    <xf numFmtId="181" fontId="9" fillId="0" borderId="26" xfId="59" applyNumberFormat="1" applyFont="1" applyFill="1" applyBorder="1" applyAlignment="1" applyProtection="1">
      <alignment horizontal="center" vertical="center"/>
      <protection/>
    </xf>
    <xf numFmtId="181" fontId="9" fillId="0" borderId="27" xfId="0" applyNumberFormat="1" applyFont="1" applyBorder="1" applyAlignment="1" applyProtection="1">
      <alignment/>
      <protection/>
    </xf>
    <xf numFmtId="181" fontId="9" fillId="0" borderId="28" xfId="0" applyNumberFormat="1" applyFont="1" applyBorder="1" applyAlignment="1" applyProtection="1">
      <alignment/>
      <protection/>
    </xf>
    <xf numFmtId="176" fontId="2" fillId="0" borderId="0" xfId="0" applyNumberFormat="1" applyFont="1" applyAlignment="1">
      <alignment horizontal="right" wrapText="1"/>
    </xf>
    <xf numFmtId="182" fontId="11" fillId="0" borderId="24" xfId="59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/>
      <protection/>
    </xf>
    <xf numFmtId="0" fontId="11" fillId="0" borderId="22" xfId="0" applyFont="1" applyBorder="1" applyAlignment="1" applyProtection="1">
      <alignment/>
      <protection/>
    </xf>
    <xf numFmtId="181" fontId="11" fillId="0" borderId="24" xfId="0" applyNumberFormat="1" applyFont="1" applyFill="1" applyBorder="1" applyAlignment="1" applyProtection="1">
      <alignment horizontal="center" vertical="center"/>
      <protection/>
    </xf>
    <xf numFmtId="181" fontId="9" fillId="0" borderId="19" xfId="59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 applyProtection="1">
      <alignment vertical="center"/>
      <protection/>
    </xf>
    <xf numFmtId="169" fontId="9" fillId="0" borderId="29" xfId="0" applyNumberFormat="1" applyFont="1" applyBorder="1" applyAlignment="1" applyProtection="1">
      <alignment horizontal="left" vertical="center" wrapText="1"/>
      <protection/>
    </xf>
    <xf numFmtId="0" fontId="11" fillId="0" borderId="12" xfId="59" applyNumberFormat="1" applyFont="1" applyFill="1" applyBorder="1" applyAlignment="1" applyProtection="1">
      <alignment horizontal="center" vertical="center"/>
      <protection/>
    </xf>
    <xf numFmtId="0" fontId="11" fillId="0" borderId="30" xfId="0" applyNumberFormat="1" applyFont="1" applyBorder="1" applyAlignment="1" applyProtection="1">
      <alignment/>
      <protection/>
    </xf>
    <xf numFmtId="0" fontId="11" fillId="0" borderId="31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vertical="center"/>
      <protection/>
    </xf>
    <xf numFmtId="0" fontId="11" fillId="0" borderId="32" xfId="59" applyNumberFormat="1" applyFont="1" applyFill="1" applyBorder="1" applyAlignment="1" applyProtection="1">
      <alignment horizontal="center" vertical="center"/>
      <protection/>
    </xf>
    <xf numFmtId="0" fontId="11" fillId="0" borderId="33" xfId="0" applyNumberFormat="1" applyFont="1" applyBorder="1" applyAlignment="1" applyProtection="1">
      <alignment/>
      <protection/>
    </xf>
    <xf numFmtId="0" fontId="11" fillId="0" borderId="34" xfId="0" applyNumberFormat="1" applyFont="1" applyBorder="1" applyAlignment="1" applyProtection="1">
      <alignment/>
      <protection/>
    </xf>
    <xf numFmtId="0" fontId="13" fillId="0" borderId="24" xfId="0" applyNumberFormat="1" applyFont="1" applyBorder="1" applyAlignment="1" applyProtection="1">
      <alignment horizontal="center" vertical="center" wrapText="1"/>
      <protection/>
    </xf>
    <xf numFmtId="0" fontId="13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30" xfId="0" applyFont="1" applyBorder="1" applyAlignment="1" applyProtection="1">
      <alignment/>
      <protection/>
    </xf>
    <xf numFmtId="0" fontId="11" fillId="0" borderId="31" xfId="0" applyFont="1" applyBorder="1" applyAlignment="1" applyProtection="1">
      <alignment/>
      <protection/>
    </xf>
    <xf numFmtId="49" fontId="6" fillId="0" borderId="35" xfId="0" applyNumberFormat="1" applyFont="1" applyBorder="1" applyAlignment="1" applyProtection="1">
      <alignment vertical="center"/>
      <protection/>
    </xf>
    <xf numFmtId="181" fontId="9" fillId="0" borderId="36" xfId="59" applyNumberFormat="1" applyFont="1" applyFill="1" applyBorder="1" applyAlignment="1" applyProtection="1">
      <alignment horizontal="center" vertical="center"/>
      <protection/>
    </xf>
    <xf numFmtId="181" fontId="9" fillId="0" borderId="37" xfId="0" applyNumberFormat="1" applyFont="1" applyBorder="1" applyAlignment="1" applyProtection="1">
      <alignment/>
      <protection/>
    </xf>
    <xf numFmtId="181" fontId="9" fillId="0" borderId="38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183" fontId="5" fillId="0" borderId="24" xfId="0" applyNumberFormat="1" applyFont="1" applyFill="1" applyBorder="1" applyAlignment="1" applyProtection="1">
      <alignment horizontal="right" vertical="center"/>
      <protection/>
    </xf>
    <xf numFmtId="183" fontId="5" fillId="0" borderId="0" xfId="0" applyNumberFormat="1" applyFont="1" applyFill="1" applyBorder="1" applyAlignment="1" applyProtection="1">
      <alignment horizontal="right" vertical="center"/>
      <protection/>
    </xf>
    <xf numFmtId="183" fontId="5" fillId="0" borderId="23" xfId="0" applyNumberFormat="1" applyFont="1" applyFill="1" applyBorder="1" applyAlignment="1" applyProtection="1">
      <alignment horizontal="right" vertical="center"/>
      <protection/>
    </xf>
    <xf numFmtId="183" fontId="6" fillId="0" borderId="26" xfId="0" applyNumberFormat="1" applyFont="1" applyFill="1" applyBorder="1" applyAlignment="1" applyProtection="1">
      <alignment horizontal="right" vertical="center"/>
      <protection/>
    </xf>
    <xf numFmtId="183" fontId="6" fillId="0" borderId="25" xfId="0" applyNumberFormat="1" applyFont="1" applyFill="1" applyBorder="1" applyAlignment="1" applyProtection="1">
      <alignment horizontal="right" vertical="center"/>
      <protection/>
    </xf>
    <xf numFmtId="183" fontId="6" fillId="0" borderId="39" xfId="0" applyNumberFormat="1" applyFont="1" applyFill="1" applyBorder="1" applyAlignment="1" applyProtection="1">
      <alignment horizontal="right" vertical="center"/>
      <protection/>
    </xf>
    <xf numFmtId="183" fontId="6" fillId="0" borderId="24" xfId="0" applyNumberFormat="1" applyFont="1" applyFill="1" applyBorder="1" applyAlignment="1" applyProtection="1">
      <alignment horizontal="right" vertical="center"/>
      <protection/>
    </xf>
    <xf numFmtId="183" fontId="6" fillId="0" borderId="0" xfId="0" applyNumberFormat="1" applyFont="1" applyFill="1" applyBorder="1" applyAlignment="1" applyProtection="1">
      <alignment horizontal="right" vertical="center"/>
      <protection/>
    </xf>
    <xf numFmtId="183" fontId="6" fillId="0" borderId="23" xfId="0" applyNumberFormat="1" applyFont="1" applyFill="1" applyBorder="1" applyAlignment="1" applyProtection="1">
      <alignment horizontal="right" vertical="center"/>
      <protection/>
    </xf>
    <xf numFmtId="183" fontId="9" fillId="0" borderId="24" xfId="0" applyNumberFormat="1" applyFont="1" applyFill="1" applyBorder="1" applyAlignment="1" applyProtection="1">
      <alignment horizontal="right" vertical="center"/>
      <protection/>
    </xf>
    <xf numFmtId="183" fontId="9" fillId="0" borderId="0" xfId="0" applyNumberFormat="1" applyFont="1" applyFill="1" applyBorder="1" applyAlignment="1" applyProtection="1">
      <alignment horizontal="right" vertical="center"/>
      <protection/>
    </xf>
    <xf numFmtId="183" fontId="9" fillId="0" borderId="23" xfId="0" applyNumberFormat="1" applyFont="1" applyFill="1" applyBorder="1" applyAlignment="1" applyProtection="1">
      <alignment horizontal="right" vertical="center"/>
      <protection/>
    </xf>
    <xf numFmtId="183" fontId="9" fillId="0" borderId="12" xfId="0" applyNumberFormat="1" applyFont="1" applyFill="1" applyBorder="1" applyAlignment="1" applyProtection="1">
      <alignment horizontal="right" vertical="center"/>
      <protection/>
    </xf>
    <xf numFmtId="183" fontId="9" fillId="0" borderId="11" xfId="0" applyNumberFormat="1" applyFont="1" applyFill="1" applyBorder="1" applyAlignment="1" applyProtection="1">
      <alignment horizontal="right" vertical="center"/>
      <protection/>
    </xf>
    <xf numFmtId="183" fontId="9" fillId="0" borderId="29" xfId="0" applyNumberFormat="1" applyFont="1" applyFill="1" applyBorder="1" applyAlignment="1" applyProtection="1">
      <alignment horizontal="right" vertical="center"/>
      <protection/>
    </xf>
    <xf numFmtId="183" fontId="10" fillId="0" borderId="12" xfId="0" applyNumberFormat="1" applyFont="1" applyBorder="1" applyAlignment="1" applyProtection="1">
      <alignment horizontal="center" vertical="center" wrapText="1"/>
      <protection/>
    </xf>
    <xf numFmtId="183" fontId="10" fillId="0" borderId="11" xfId="0" applyNumberFormat="1" applyFont="1" applyBorder="1" applyAlignment="1" applyProtection="1">
      <alignment horizontal="center" vertical="center" wrapText="1"/>
      <protection/>
    </xf>
    <xf numFmtId="183" fontId="10" fillId="0" borderId="29" xfId="0" applyNumberFormat="1" applyFont="1" applyBorder="1" applyAlignment="1" applyProtection="1">
      <alignment horizontal="center" vertical="center" wrapText="1"/>
      <protection/>
    </xf>
    <xf numFmtId="183" fontId="6" fillId="0" borderId="36" xfId="0" applyNumberFormat="1" applyFont="1" applyFill="1" applyBorder="1" applyAlignment="1" applyProtection="1">
      <alignment horizontal="right" vertical="center"/>
      <protection/>
    </xf>
    <xf numFmtId="183" fontId="6" fillId="0" borderId="35" xfId="0" applyNumberFormat="1" applyFont="1" applyFill="1" applyBorder="1" applyAlignment="1" applyProtection="1">
      <alignment horizontal="right" vertical="center"/>
      <protection/>
    </xf>
    <xf numFmtId="183" fontId="6" fillId="0" borderId="40" xfId="0" applyNumberFormat="1" applyFont="1" applyFill="1" applyBorder="1" applyAlignment="1" applyProtection="1">
      <alignment horizontal="right" vertical="center"/>
      <protection/>
    </xf>
    <xf numFmtId="183" fontId="11" fillId="0" borderId="24" xfId="59" applyNumberFormat="1" applyFont="1" applyFill="1" applyBorder="1" applyAlignment="1" applyProtection="1">
      <alignment horizontal="center" vertical="center"/>
      <protection/>
    </xf>
    <xf numFmtId="183" fontId="11" fillId="0" borderId="10" xfId="0" applyNumberFormat="1" applyFont="1" applyBorder="1" applyAlignment="1" applyProtection="1">
      <alignment/>
      <protection/>
    </xf>
    <xf numFmtId="183" fontId="9" fillId="0" borderId="26" xfId="59" applyNumberFormat="1" applyFont="1" applyFill="1" applyBorder="1" applyAlignment="1" applyProtection="1">
      <alignment horizontal="center" vertical="center"/>
      <protection/>
    </xf>
    <xf numFmtId="183" fontId="9" fillId="0" borderId="27" xfId="0" applyNumberFormat="1" applyFont="1" applyBorder="1" applyAlignment="1" applyProtection="1">
      <alignment/>
      <protection/>
    </xf>
    <xf numFmtId="183" fontId="11" fillId="0" borderId="24" xfId="0" applyNumberFormat="1" applyFont="1" applyFill="1" applyBorder="1" applyAlignment="1" applyProtection="1">
      <alignment horizontal="center" vertical="center"/>
      <protection/>
    </xf>
    <xf numFmtId="183" fontId="9" fillId="0" borderId="19" xfId="59" applyNumberFormat="1" applyFont="1" applyFill="1" applyBorder="1" applyAlignment="1" applyProtection="1">
      <alignment horizontal="center" vertical="center"/>
      <protection/>
    </xf>
    <xf numFmtId="183" fontId="11" fillId="0" borderId="12" xfId="59" applyNumberFormat="1" applyFont="1" applyFill="1" applyBorder="1" applyAlignment="1" applyProtection="1">
      <alignment horizontal="center" vertical="center"/>
      <protection/>
    </xf>
    <xf numFmtId="183" fontId="11" fillId="0" borderId="30" xfId="0" applyNumberFormat="1" applyFont="1" applyBorder="1" applyAlignment="1" applyProtection="1">
      <alignment/>
      <protection/>
    </xf>
    <xf numFmtId="183" fontId="11" fillId="0" borderId="32" xfId="59" applyNumberFormat="1" applyFont="1" applyFill="1" applyBorder="1" applyAlignment="1" applyProtection="1">
      <alignment horizontal="center" vertical="center"/>
      <protection/>
    </xf>
    <xf numFmtId="183" fontId="11" fillId="0" borderId="33" xfId="0" applyNumberFormat="1" applyFont="1" applyBorder="1" applyAlignment="1" applyProtection="1">
      <alignment/>
      <protection/>
    </xf>
    <xf numFmtId="183" fontId="13" fillId="0" borderId="24" xfId="0" applyNumberFormat="1" applyFont="1" applyBorder="1" applyAlignment="1" applyProtection="1">
      <alignment horizontal="center" vertical="center" wrapText="1"/>
      <protection/>
    </xf>
    <xf numFmtId="183" fontId="13" fillId="0" borderId="12" xfId="0" applyNumberFormat="1" applyFont="1" applyBorder="1" applyAlignment="1" applyProtection="1">
      <alignment horizontal="center" vertical="center" wrapText="1"/>
      <protection/>
    </xf>
    <xf numFmtId="183" fontId="9" fillId="0" borderId="36" xfId="59" applyNumberFormat="1" applyFont="1" applyFill="1" applyBorder="1" applyAlignment="1" applyProtection="1">
      <alignment horizontal="center" vertical="center"/>
      <protection/>
    </xf>
    <xf numFmtId="183" fontId="9" fillId="0" borderId="37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right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6" fillId="0" borderId="30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wrapText="1"/>
      <protection/>
    </xf>
    <xf numFmtId="169" fontId="6" fillId="0" borderId="41" xfId="0" applyNumberFormat="1" applyFont="1" applyFill="1" applyBorder="1" applyAlignment="1" applyProtection="1" quotePrefix="1">
      <alignment horizontal="center" vertical="top"/>
      <protection/>
    </xf>
    <xf numFmtId="169" fontId="6" fillId="0" borderId="42" xfId="0" applyNumberFormat="1" applyFont="1" applyFill="1" applyBorder="1" applyAlignment="1" applyProtection="1" quotePrefix="1">
      <alignment horizontal="center" vertical="top"/>
      <protection/>
    </xf>
    <xf numFmtId="169" fontId="6" fillId="0" borderId="43" xfId="0" applyNumberFormat="1" applyFont="1" applyFill="1" applyBorder="1" applyAlignment="1" applyProtection="1" quotePrefix="1">
      <alignment horizontal="center" vertical="top"/>
      <protection/>
    </xf>
    <xf numFmtId="17" fontId="6" fillId="0" borderId="12" xfId="0" applyNumberFormat="1" applyFont="1" applyFill="1" applyBorder="1" applyAlignment="1" applyProtection="1" quotePrefix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29" xfId="0" applyFont="1" applyBorder="1" applyAlignment="1" applyProtection="1">
      <alignment horizontal="center" vertical="top" wrapText="1"/>
      <protection/>
    </xf>
    <xf numFmtId="0" fontId="6" fillId="0" borderId="31" xfId="0" applyFont="1" applyBorder="1" applyAlignment="1" applyProtection="1">
      <alignment horizontal="center" vertical="top" wrapText="1"/>
      <protection/>
    </xf>
    <xf numFmtId="0" fontId="6" fillId="0" borderId="3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0" fontId="14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5.%20Limpopo%20Baseline%20-%2011%20Nov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LIM331"/>
      <sheetName val="LIM332"/>
      <sheetName val="LIM333"/>
      <sheetName val="LIM334"/>
      <sheetName val="LIM335"/>
      <sheetName val="DC33"/>
      <sheetName val="LIM341"/>
      <sheetName val="LIM343"/>
      <sheetName val="LIM344"/>
      <sheetName val="LIM345"/>
      <sheetName val="DC34"/>
      <sheetName val="LIM351"/>
      <sheetName val="LIM353"/>
      <sheetName val="LIM354"/>
      <sheetName val="LIM355"/>
      <sheetName val="DC35"/>
      <sheetName val="LIM361"/>
      <sheetName val="LIM362"/>
      <sheetName val="LIM366"/>
      <sheetName val="LIM367"/>
      <sheetName val="LIM368"/>
      <sheetName val="DC36"/>
      <sheetName val="LIM471"/>
      <sheetName val="LIM472"/>
      <sheetName val="LIM473"/>
      <sheetName val="LIM476"/>
      <sheetName val="DC4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showGridLines="0" tabSelected="1" zoomScalePageLayoutView="0" workbookViewId="0" topLeftCell="A1">
      <selection activeCell="F20" sqref="F20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71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69</v>
      </c>
      <c r="D6" s="10" t="s">
        <v>70</v>
      </c>
      <c r="E6" s="11" t="s">
        <v>2</v>
      </c>
      <c r="F6" s="12" t="s">
        <v>69</v>
      </c>
      <c r="G6" s="13" t="s">
        <v>70</v>
      </c>
      <c r="H6" s="14" t="s">
        <v>2</v>
      </c>
      <c r="I6" s="15" t="s">
        <v>70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f>SUM(LIM331:DC47!C8)</f>
        <v>1885602719</v>
      </c>
      <c r="D8" s="64">
        <v>2031999463</v>
      </c>
      <c r="E8" s="65">
        <f>($D8-$C8)</f>
        <v>146396744</v>
      </c>
      <c r="F8" s="63">
        <f>SUM(LIM331:DC47!F8)</f>
        <v>1989559615</v>
      </c>
      <c r="G8" s="64">
        <v>2132899689</v>
      </c>
      <c r="H8" s="65">
        <f>($G8-$F8)</f>
        <v>143340074</v>
      </c>
      <c r="I8" s="65">
        <v>2249485903</v>
      </c>
      <c r="J8" s="30">
        <f>IF($C8=0,0,($E8/$C8)*100)</f>
        <v>7.7639230430066</v>
      </c>
      <c r="K8" s="31">
        <f>IF($F8=0,0,($H8/$F8)*100)</f>
        <v>7.204613167623027</v>
      </c>
      <c r="L8" s="84">
        <v>20308506226</v>
      </c>
      <c r="M8" s="85">
        <v>21358288046</v>
      </c>
      <c r="N8" s="32">
        <f>IF($L8=0,0,($E8/$L8)*100)</f>
        <v>0.7208641658369502</v>
      </c>
      <c r="O8" s="31">
        <f>IF($M8=0,0,($H8/$M8)*100)</f>
        <v>0.6711215509936194</v>
      </c>
      <c r="P8" s="6"/>
      <c r="Q8" s="33"/>
    </row>
    <row r="9" spans="1:17" ht="12.75">
      <c r="A9" s="3"/>
      <c r="B9" s="29" t="s">
        <v>16</v>
      </c>
      <c r="C9" s="63">
        <f>SUM(LIM331:DC47!C9)</f>
        <v>5482963163</v>
      </c>
      <c r="D9" s="64">
        <v>5527483019</v>
      </c>
      <c r="E9" s="65">
        <f>($D9-$C9)</f>
        <v>44519856</v>
      </c>
      <c r="F9" s="63">
        <f>SUM(LIM331:DC47!F9)</f>
        <v>5886881608</v>
      </c>
      <c r="G9" s="64">
        <v>5859315962</v>
      </c>
      <c r="H9" s="65">
        <f>($G9-$F9)</f>
        <v>-27565646</v>
      </c>
      <c r="I9" s="65">
        <v>6252590415</v>
      </c>
      <c r="J9" s="30">
        <f>IF($C9=0,0,($E9/$C9)*100)</f>
        <v>0.8119670819681558</v>
      </c>
      <c r="K9" s="31">
        <f>IF($F9=0,0,($H9/$F9)*100)</f>
        <v>-0.4682554845767505</v>
      </c>
      <c r="L9" s="84">
        <v>20308506226</v>
      </c>
      <c r="M9" s="85">
        <v>21358288046</v>
      </c>
      <c r="N9" s="32">
        <f>IF($L9=0,0,($E9/$L9)*100)</f>
        <v>0.21921777753896726</v>
      </c>
      <c r="O9" s="31">
        <f>IF($M9=0,0,($H9/$M9)*100)</f>
        <v>-0.1290629939095822</v>
      </c>
      <c r="P9" s="6"/>
      <c r="Q9" s="33"/>
    </row>
    <row r="10" spans="1:17" ht="12.75">
      <c r="A10" s="3"/>
      <c r="B10" s="29" t="s">
        <v>17</v>
      </c>
      <c r="C10" s="63">
        <f>SUM(LIM331:DC47!C10)</f>
        <v>11888921380</v>
      </c>
      <c r="D10" s="64">
        <v>12749023744</v>
      </c>
      <c r="E10" s="65">
        <f aca="true" t="shared" si="0" ref="E10:E33">($D10-$C10)</f>
        <v>860102364</v>
      </c>
      <c r="F10" s="63">
        <f>SUM(LIM331:DC47!F10)</f>
        <v>13175768742</v>
      </c>
      <c r="G10" s="64">
        <v>13366072395</v>
      </c>
      <c r="H10" s="65">
        <f aca="true" t="shared" si="1" ref="H10:H33">($G10-$F10)</f>
        <v>190303653</v>
      </c>
      <c r="I10" s="65">
        <v>14248593006</v>
      </c>
      <c r="J10" s="30">
        <f aca="true" t="shared" si="2" ref="J10:J33">IF($C10=0,0,($E10/$C10)*100)</f>
        <v>7.234486094313796</v>
      </c>
      <c r="K10" s="31">
        <f aca="true" t="shared" si="3" ref="K10:K33">IF($F10=0,0,($H10/$F10)*100)</f>
        <v>1.4443457283321526</v>
      </c>
      <c r="L10" s="84">
        <v>20308506226</v>
      </c>
      <c r="M10" s="85">
        <v>21358288046</v>
      </c>
      <c r="N10" s="32">
        <f aca="true" t="shared" si="4" ref="N10:N33">IF($L10=0,0,($E10/$L10)*100)</f>
        <v>4.235182806792813</v>
      </c>
      <c r="O10" s="31">
        <f aca="true" t="shared" si="5" ref="O10:O33">IF($M10=0,0,($H10/$M10)*100)</f>
        <v>0.8910061171107777</v>
      </c>
      <c r="P10" s="6"/>
      <c r="Q10" s="33"/>
    </row>
    <row r="11" spans="1:17" ht="16.5">
      <c r="A11" s="7"/>
      <c r="B11" s="34" t="s">
        <v>18</v>
      </c>
      <c r="C11" s="66">
        <f>SUM(C8:C10)</f>
        <v>19257487262</v>
      </c>
      <c r="D11" s="67">
        <v>20308506226</v>
      </c>
      <c r="E11" s="68">
        <f t="shared" si="0"/>
        <v>1051018964</v>
      </c>
      <c r="F11" s="66">
        <f>SUM(F8:F10)</f>
        <v>21052209965</v>
      </c>
      <c r="G11" s="67">
        <v>21358288046</v>
      </c>
      <c r="H11" s="68">
        <f t="shared" si="1"/>
        <v>306078081</v>
      </c>
      <c r="I11" s="68">
        <v>22750669324</v>
      </c>
      <c r="J11" s="35">
        <f t="shared" si="2"/>
        <v>5.457716002616459</v>
      </c>
      <c r="K11" s="36">
        <f t="shared" si="3"/>
        <v>1.453900001514639</v>
      </c>
      <c r="L11" s="86">
        <v>20308506226</v>
      </c>
      <c r="M11" s="87">
        <v>21358288046</v>
      </c>
      <c r="N11" s="37">
        <f t="shared" si="4"/>
        <v>5.175264750168731</v>
      </c>
      <c r="O11" s="36">
        <f t="shared" si="5"/>
        <v>1.433064674194815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f>SUM(LIM331:DC47!C13)</f>
        <v>6747713429</v>
      </c>
      <c r="D13" s="64">
        <v>6643663948</v>
      </c>
      <c r="E13" s="65">
        <f t="shared" si="0"/>
        <v>-104049481</v>
      </c>
      <c r="F13" s="63">
        <f>SUM(LIM331:DC47!F13)</f>
        <v>7173808088</v>
      </c>
      <c r="G13" s="64">
        <v>7034398079</v>
      </c>
      <c r="H13" s="65">
        <f t="shared" si="1"/>
        <v>-139410009</v>
      </c>
      <c r="I13" s="65">
        <v>7465721320</v>
      </c>
      <c r="J13" s="30">
        <f t="shared" si="2"/>
        <v>-1.5419961457287312</v>
      </c>
      <c r="K13" s="31">
        <f t="shared" si="3"/>
        <v>-1.9433194656154567</v>
      </c>
      <c r="L13" s="84">
        <v>19292091403</v>
      </c>
      <c r="M13" s="85">
        <v>20318535094</v>
      </c>
      <c r="N13" s="32">
        <f t="shared" si="4"/>
        <v>-0.5393374871934303</v>
      </c>
      <c r="O13" s="31">
        <f t="shared" si="5"/>
        <v>-0.686122342752787</v>
      </c>
      <c r="P13" s="6"/>
      <c r="Q13" s="33"/>
    </row>
    <row r="14" spans="1:17" ht="12.75">
      <c r="A14" s="3"/>
      <c r="B14" s="29" t="s">
        <v>21</v>
      </c>
      <c r="C14" s="63">
        <f>SUM(LIM331:DC47!C14)</f>
        <v>893064807</v>
      </c>
      <c r="D14" s="64">
        <v>944743169</v>
      </c>
      <c r="E14" s="65">
        <f t="shared" si="0"/>
        <v>51678362</v>
      </c>
      <c r="F14" s="63">
        <f>SUM(LIM331:DC47!F14)</f>
        <v>973299493</v>
      </c>
      <c r="G14" s="64">
        <v>1026461061</v>
      </c>
      <c r="H14" s="65">
        <f t="shared" si="1"/>
        <v>53161568</v>
      </c>
      <c r="I14" s="65">
        <v>1105743106</v>
      </c>
      <c r="J14" s="30">
        <f t="shared" si="2"/>
        <v>5.786630667218756</v>
      </c>
      <c r="K14" s="31">
        <f t="shared" si="3"/>
        <v>5.461994831225089</v>
      </c>
      <c r="L14" s="84">
        <v>19292091403</v>
      </c>
      <c r="M14" s="85">
        <v>20318535094</v>
      </c>
      <c r="N14" s="32">
        <f t="shared" si="4"/>
        <v>0.2678733006208119</v>
      </c>
      <c r="O14" s="31">
        <f t="shared" si="5"/>
        <v>0.26164075192457376</v>
      </c>
      <c r="P14" s="6"/>
      <c r="Q14" s="33"/>
    </row>
    <row r="15" spans="1:17" ht="12.75" hidden="1">
      <c r="A15" s="3"/>
      <c r="B15" s="29"/>
      <c r="C15" s="63">
        <f>SUM(LIM331:DC47!C15)</f>
        <v>0</v>
      </c>
      <c r="D15" s="64">
        <v>0</v>
      </c>
      <c r="E15" s="65">
        <f t="shared" si="0"/>
        <v>0</v>
      </c>
      <c r="F15" s="63">
        <f>SUM(LIM331:DC47!F15)</f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19292091403</v>
      </c>
      <c r="M15" s="85">
        <v>20318535094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f>SUM(LIM331:DC47!C16)</f>
        <v>3539763796</v>
      </c>
      <c r="D16" s="64">
        <v>3538277443</v>
      </c>
      <c r="E16" s="65">
        <f t="shared" si="0"/>
        <v>-1486353</v>
      </c>
      <c r="F16" s="63">
        <f>SUM(LIM331:DC47!F16)</f>
        <v>3826835681</v>
      </c>
      <c r="G16" s="64">
        <v>3789999463</v>
      </c>
      <c r="H16" s="65">
        <f t="shared" si="1"/>
        <v>-36836218</v>
      </c>
      <c r="I16" s="65">
        <v>4031519201</v>
      </c>
      <c r="J16" s="30">
        <f t="shared" si="2"/>
        <v>-0.04199017464610511</v>
      </c>
      <c r="K16" s="31">
        <f t="shared" si="3"/>
        <v>-0.9625764226796965</v>
      </c>
      <c r="L16" s="84">
        <v>19292091403</v>
      </c>
      <c r="M16" s="85">
        <v>20318535094</v>
      </c>
      <c r="N16" s="32">
        <f t="shared" si="4"/>
        <v>-0.007704467955033978</v>
      </c>
      <c r="O16" s="31">
        <f t="shared" si="5"/>
        <v>-0.1812936701862804</v>
      </c>
      <c r="P16" s="6"/>
      <c r="Q16" s="33"/>
    </row>
    <row r="17" spans="1:17" ht="12.75">
      <c r="A17" s="3"/>
      <c r="B17" s="29" t="s">
        <v>23</v>
      </c>
      <c r="C17" s="63">
        <f>SUM(LIM331:DC47!C17)</f>
        <v>8288800173</v>
      </c>
      <c r="D17" s="64">
        <v>8165406843</v>
      </c>
      <c r="E17" s="65">
        <f t="shared" si="0"/>
        <v>-123393330</v>
      </c>
      <c r="F17" s="63">
        <f>SUM(LIM331:DC47!F17)</f>
        <v>8646911523</v>
      </c>
      <c r="G17" s="64">
        <v>8467676491</v>
      </c>
      <c r="H17" s="65">
        <f t="shared" si="1"/>
        <v>-179235032</v>
      </c>
      <c r="I17" s="65">
        <v>8954015124</v>
      </c>
      <c r="J17" s="42">
        <f t="shared" si="2"/>
        <v>-1.4886754104887503</v>
      </c>
      <c r="K17" s="31">
        <f t="shared" si="3"/>
        <v>-2.0728213943585647</v>
      </c>
      <c r="L17" s="88">
        <v>19292091403</v>
      </c>
      <c r="M17" s="85">
        <v>20318535094</v>
      </c>
      <c r="N17" s="32">
        <f t="shared" si="4"/>
        <v>-0.639605771206391</v>
      </c>
      <c r="O17" s="31">
        <f t="shared" si="5"/>
        <v>-0.8821257594152423</v>
      </c>
      <c r="P17" s="6"/>
      <c r="Q17" s="33"/>
    </row>
    <row r="18" spans="1:17" ht="16.5">
      <c r="A18" s="3"/>
      <c r="B18" s="34" t="s">
        <v>24</v>
      </c>
      <c r="C18" s="66">
        <f>SUM(C13:C17)</f>
        <v>19469342205</v>
      </c>
      <c r="D18" s="67">
        <v>19292091403</v>
      </c>
      <c r="E18" s="68">
        <f t="shared" si="0"/>
        <v>-177250802</v>
      </c>
      <c r="F18" s="66">
        <f>SUM(F13:F17)</f>
        <v>20620854785</v>
      </c>
      <c r="G18" s="67">
        <v>20318535094</v>
      </c>
      <c r="H18" s="68">
        <f t="shared" si="1"/>
        <v>-302319691</v>
      </c>
      <c r="I18" s="68">
        <v>21556998751</v>
      </c>
      <c r="J18" s="43">
        <f t="shared" si="2"/>
        <v>-0.9104098132009797</v>
      </c>
      <c r="K18" s="36">
        <f t="shared" si="3"/>
        <v>-1.4660870955742973</v>
      </c>
      <c r="L18" s="89">
        <v>19292091403</v>
      </c>
      <c r="M18" s="87">
        <v>20318535094</v>
      </c>
      <c r="N18" s="37">
        <f t="shared" si="4"/>
        <v>-0.9187744257340433</v>
      </c>
      <c r="O18" s="36">
        <f t="shared" si="5"/>
        <v>-1.4879010204297358</v>
      </c>
      <c r="P18" s="6"/>
      <c r="Q18" s="38"/>
    </row>
    <row r="19" spans="1:17" ht="16.5">
      <c r="A19" s="44"/>
      <c r="B19" s="45" t="s">
        <v>25</v>
      </c>
      <c r="C19" s="72">
        <f>C11-C18</f>
        <v>-211854943</v>
      </c>
      <c r="D19" s="73">
        <v>1016414823</v>
      </c>
      <c r="E19" s="74">
        <f t="shared" si="0"/>
        <v>1228269766</v>
      </c>
      <c r="F19" s="75">
        <f>F11-F18</f>
        <v>431355180</v>
      </c>
      <c r="G19" s="76">
        <v>1039752952</v>
      </c>
      <c r="H19" s="77">
        <f t="shared" si="1"/>
        <v>608397772</v>
      </c>
      <c r="I19" s="77">
        <v>1193670573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f>SUM(LIM331:DC47!C22)</f>
        <v>153171637</v>
      </c>
      <c r="D22" s="64">
        <v>256922529</v>
      </c>
      <c r="E22" s="65">
        <f t="shared" si="0"/>
        <v>103750892</v>
      </c>
      <c r="F22" s="63">
        <f>SUM(LIM331:DC47!F22)</f>
        <v>200499699</v>
      </c>
      <c r="G22" s="64">
        <v>0</v>
      </c>
      <c r="H22" s="65">
        <f t="shared" si="1"/>
        <v>-200499699</v>
      </c>
      <c r="I22" s="65">
        <v>39</v>
      </c>
      <c r="J22" s="30">
        <f t="shared" si="2"/>
        <v>67.73505463025116</v>
      </c>
      <c r="K22" s="31">
        <f t="shared" si="3"/>
        <v>-100</v>
      </c>
      <c r="L22" s="84">
        <v>6120140163</v>
      </c>
      <c r="M22" s="85">
        <v>5780280868</v>
      </c>
      <c r="N22" s="32">
        <f t="shared" si="4"/>
        <v>1.6952371879852977</v>
      </c>
      <c r="O22" s="31">
        <f t="shared" si="5"/>
        <v>-3.4686843698197953</v>
      </c>
      <c r="P22" s="6"/>
      <c r="Q22" s="33"/>
    </row>
    <row r="23" spans="1:17" ht="12.75">
      <c r="A23" s="7"/>
      <c r="B23" s="29" t="s">
        <v>28</v>
      </c>
      <c r="C23" s="63">
        <f>SUM(LIM331:DC47!C23)</f>
        <v>899114661</v>
      </c>
      <c r="D23" s="64">
        <v>1483615471</v>
      </c>
      <c r="E23" s="65">
        <f t="shared" si="0"/>
        <v>584500810</v>
      </c>
      <c r="F23" s="63">
        <f>SUM(LIM331:DC47!F23)</f>
        <v>1054149480</v>
      </c>
      <c r="G23" s="64">
        <v>1235156499</v>
      </c>
      <c r="H23" s="65">
        <f t="shared" si="1"/>
        <v>181007019</v>
      </c>
      <c r="I23" s="65">
        <v>1129481252</v>
      </c>
      <c r="J23" s="30">
        <f t="shared" si="2"/>
        <v>65.00848394018124</v>
      </c>
      <c r="K23" s="31">
        <f t="shared" si="3"/>
        <v>17.17090625515463</v>
      </c>
      <c r="L23" s="84">
        <v>6120140163</v>
      </c>
      <c r="M23" s="85">
        <v>5780280868</v>
      </c>
      <c r="N23" s="32">
        <f t="shared" si="4"/>
        <v>9.550448101395876</v>
      </c>
      <c r="O23" s="31">
        <f t="shared" si="5"/>
        <v>3.131457158112615</v>
      </c>
      <c r="P23" s="6"/>
      <c r="Q23" s="33"/>
    </row>
    <row r="24" spans="1:17" ht="12.75">
      <c r="A24" s="7"/>
      <c r="B24" s="29" t="s">
        <v>29</v>
      </c>
      <c r="C24" s="63">
        <f>SUM(LIM331:DC47!C24)</f>
        <v>4543808262</v>
      </c>
      <c r="D24" s="64">
        <v>4379602163</v>
      </c>
      <c r="E24" s="65">
        <f t="shared" si="0"/>
        <v>-164206099</v>
      </c>
      <c r="F24" s="63">
        <f>SUM(LIM331:DC47!F24)</f>
        <v>4188855536</v>
      </c>
      <c r="G24" s="64">
        <v>4545124369</v>
      </c>
      <c r="H24" s="65">
        <f t="shared" si="1"/>
        <v>356268833</v>
      </c>
      <c r="I24" s="65">
        <v>4840489559</v>
      </c>
      <c r="J24" s="30">
        <f t="shared" si="2"/>
        <v>-3.6138430482038677</v>
      </c>
      <c r="K24" s="31">
        <f t="shared" si="3"/>
        <v>8.50515922399669</v>
      </c>
      <c r="L24" s="84">
        <v>6120140163</v>
      </c>
      <c r="M24" s="85">
        <v>5780280868</v>
      </c>
      <c r="N24" s="32">
        <f t="shared" si="4"/>
        <v>-2.683044744509718</v>
      </c>
      <c r="O24" s="31">
        <f t="shared" si="5"/>
        <v>6.1635211356653405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6120140163</v>
      </c>
      <c r="M25" s="85">
        <v>5780280868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5596094560</v>
      </c>
      <c r="D26" s="67">
        <v>6120140163</v>
      </c>
      <c r="E26" s="68">
        <f t="shared" si="0"/>
        <v>524045603</v>
      </c>
      <c r="F26" s="66">
        <f>SUM(F22:F24)</f>
        <v>5443504715</v>
      </c>
      <c r="G26" s="67">
        <v>5780280868</v>
      </c>
      <c r="H26" s="68">
        <f t="shared" si="1"/>
        <v>336776153</v>
      </c>
      <c r="I26" s="68">
        <v>5969970850</v>
      </c>
      <c r="J26" s="43">
        <f t="shared" si="2"/>
        <v>9.364487990353043</v>
      </c>
      <c r="K26" s="36">
        <f t="shared" si="3"/>
        <v>6.18675229713657</v>
      </c>
      <c r="L26" s="89">
        <v>6120140163</v>
      </c>
      <c r="M26" s="87">
        <v>5780280868</v>
      </c>
      <c r="N26" s="37">
        <f t="shared" si="4"/>
        <v>8.562640544871455</v>
      </c>
      <c r="O26" s="36">
        <f t="shared" si="5"/>
        <v>5.82629392395816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f>SUM(LIM331:DC47!C28)</f>
        <v>2614671616</v>
      </c>
      <c r="D28" s="64">
        <v>1946884882</v>
      </c>
      <c r="E28" s="65">
        <f t="shared" si="0"/>
        <v>-667786734</v>
      </c>
      <c r="F28" s="63">
        <f>SUM(LIM331:DC47!F28)</f>
        <v>2596546729</v>
      </c>
      <c r="G28" s="64">
        <v>2023865122</v>
      </c>
      <c r="H28" s="65">
        <f t="shared" si="1"/>
        <v>-572681607</v>
      </c>
      <c r="I28" s="65">
        <v>2251800932</v>
      </c>
      <c r="J28" s="30">
        <f t="shared" si="2"/>
        <v>-25.539984826912963</v>
      </c>
      <c r="K28" s="31">
        <f t="shared" si="3"/>
        <v>-22.055509365724184</v>
      </c>
      <c r="L28" s="84">
        <v>6154722049</v>
      </c>
      <c r="M28" s="85">
        <v>5828963790</v>
      </c>
      <c r="N28" s="32">
        <f t="shared" si="4"/>
        <v>-10.849990116263657</v>
      </c>
      <c r="O28" s="31">
        <f t="shared" si="5"/>
        <v>-9.824758355549847</v>
      </c>
      <c r="P28" s="6"/>
      <c r="Q28" s="33"/>
    </row>
    <row r="29" spans="1:17" ht="12.75">
      <c r="A29" s="7"/>
      <c r="B29" s="29" t="s">
        <v>33</v>
      </c>
      <c r="C29" s="63">
        <f>SUM(LIM331:DC47!C29)</f>
        <v>537844764</v>
      </c>
      <c r="D29" s="64">
        <v>372405169</v>
      </c>
      <c r="E29" s="65">
        <f t="shared" si="0"/>
        <v>-165439595</v>
      </c>
      <c r="F29" s="63">
        <f>SUM(LIM331:DC47!F29)</f>
        <v>580114365</v>
      </c>
      <c r="G29" s="64">
        <v>379904663</v>
      </c>
      <c r="H29" s="65">
        <f t="shared" si="1"/>
        <v>-200209702</v>
      </c>
      <c r="I29" s="65">
        <v>397088896</v>
      </c>
      <c r="J29" s="30">
        <f t="shared" si="2"/>
        <v>-30.759729586211982</v>
      </c>
      <c r="K29" s="31">
        <f t="shared" si="3"/>
        <v>-34.51210900457533</v>
      </c>
      <c r="L29" s="84">
        <v>6154722049</v>
      </c>
      <c r="M29" s="85">
        <v>5828963790</v>
      </c>
      <c r="N29" s="32">
        <f t="shared" si="4"/>
        <v>-2.6880108262058737</v>
      </c>
      <c r="O29" s="31">
        <f t="shared" si="5"/>
        <v>-3.4347391614179164</v>
      </c>
      <c r="P29" s="6"/>
      <c r="Q29" s="33"/>
    </row>
    <row r="30" spans="1:17" ht="12.75">
      <c r="A30" s="7"/>
      <c r="B30" s="29" t="s">
        <v>34</v>
      </c>
      <c r="C30" s="63">
        <f>SUM(LIM331:DC47!C30)</f>
        <v>0</v>
      </c>
      <c r="D30" s="64">
        <v>19500000</v>
      </c>
      <c r="E30" s="65">
        <f t="shared" si="0"/>
        <v>19500000</v>
      </c>
      <c r="F30" s="63">
        <f>SUM(LIM331:DC47!F30)</f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6154722049</v>
      </c>
      <c r="M30" s="85">
        <v>5828963790</v>
      </c>
      <c r="N30" s="32">
        <f t="shared" si="4"/>
        <v>0.31682990466106103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f>SUM(LIM331:DC47!C31)</f>
        <v>3387645953</v>
      </c>
      <c r="D31" s="64">
        <v>1648128092</v>
      </c>
      <c r="E31" s="65">
        <f t="shared" si="0"/>
        <v>-1739517861</v>
      </c>
      <c r="F31" s="63">
        <f>SUM(LIM331:DC47!F31)</f>
        <v>3552519034</v>
      </c>
      <c r="G31" s="64">
        <v>1591868399</v>
      </c>
      <c r="H31" s="65">
        <f t="shared" si="1"/>
        <v>-1960650635</v>
      </c>
      <c r="I31" s="65">
        <v>1594356734</v>
      </c>
      <c r="J31" s="30">
        <f t="shared" si="2"/>
        <v>-51.34886836269102</v>
      </c>
      <c r="K31" s="31">
        <f t="shared" si="3"/>
        <v>-55.1904329360449</v>
      </c>
      <c r="L31" s="84">
        <v>6154722049</v>
      </c>
      <c r="M31" s="85">
        <v>5828963790</v>
      </c>
      <c r="N31" s="32">
        <f t="shared" si="4"/>
        <v>-28.263142464453473</v>
      </c>
      <c r="O31" s="31">
        <f t="shared" si="5"/>
        <v>-33.6363495406102</v>
      </c>
      <c r="P31" s="6"/>
      <c r="Q31" s="33"/>
    </row>
    <row r="32" spans="1:17" ht="12.75">
      <c r="A32" s="7"/>
      <c r="B32" s="29" t="s">
        <v>36</v>
      </c>
      <c r="C32" s="63">
        <f>SUM(LIM331:DC47!C32)</f>
        <v>2535718989</v>
      </c>
      <c r="D32" s="64">
        <v>2167803906</v>
      </c>
      <c r="E32" s="65">
        <f t="shared" si="0"/>
        <v>-367915083</v>
      </c>
      <c r="F32" s="63">
        <f>SUM(LIM331:DC47!F32)</f>
        <v>2366694779</v>
      </c>
      <c r="G32" s="64">
        <v>1833325606</v>
      </c>
      <c r="H32" s="65">
        <f t="shared" si="1"/>
        <v>-533369173</v>
      </c>
      <c r="I32" s="65">
        <v>1781668060</v>
      </c>
      <c r="J32" s="30">
        <f t="shared" si="2"/>
        <v>-14.509300304805976</v>
      </c>
      <c r="K32" s="31">
        <f t="shared" si="3"/>
        <v>-22.536457921513843</v>
      </c>
      <c r="L32" s="84">
        <v>6154722049</v>
      </c>
      <c r="M32" s="85">
        <v>5828963790</v>
      </c>
      <c r="N32" s="32">
        <f t="shared" si="4"/>
        <v>-5.977769265141351</v>
      </c>
      <c r="O32" s="31">
        <f t="shared" si="5"/>
        <v>-9.150325721958207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9075881322</v>
      </c>
      <c r="D33" s="82">
        <v>6154722049</v>
      </c>
      <c r="E33" s="83">
        <f t="shared" si="0"/>
        <v>-2921159273</v>
      </c>
      <c r="F33" s="81">
        <f>SUM(F28:F32)</f>
        <v>9095874907</v>
      </c>
      <c r="G33" s="82">
        <v>5828963790</v>
      </c>
      <c r="H33" s="83">
        <f t="shared" si="1"/>
        <v>-3266911117</v>
      </c>
      <c r="I33" s="83">
        <v>6024914622</v>
      </c>
      <c r="J33" s="58">
        <f t="shared" si="2"/>
        <v>-32.18595714687332</v>
      </c>
      <c r="K33" s="59">
        <f t="shared" si="3"/>
        <v>-35.91640331911174</v>
      </c>
      <c r="L33" s="96">
        <v>6154722049</v>
      </c>
      <c r="M33" s="97">
        <v>5828963790</v>
      </c>
      <c r="N33" s="60">
        <f t="shared" si="4"/>
        <v>-47.462082767403295</v>
      </c>
      <c r="O33" s="59">
        <f t="shared" si="5"/>
        <v>-56.04617277953617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74162088</v>
      </c>
      <c r="D8" s="64">
        <v>83069688</v>
      </c>
      <c r="E8" s="65">
        <f>($D8-$C8)</f>
        <v>8907600</v>
      </c>
      <c r="F8" s="63">
        <v>78166835</v>
      </c>
      <c r="G8" s="64">
        <v>86890884</v>
      </c>
      <c r="H8" s="65">
        <f>($G8-$F8)</f>
        <v>8724049</v>
      </c>
      <c r="I8" s="65">
        <v>91061640</v>
      </c>
      <c r="J8" s="30">
        <f>IF($C8=0,0,($E8/$C8)*100)</f>
        <v>12.010988687373526</v>
      </c>
      <c r="K8" s="31">
        <f>IF($F8=0,0,($H8/$F8)*100)</f>
        <v>11.160806242186984</v>
      </c>
      <c r="L8" s="84">
        <v>971499492</v>
      </c>
      <c r="M8" s="85">
        <v>1034213940</v>
      </c>
      <c r="N8" s="32">
        <f>IF($L8=0,0,($E8/$L8)*100)</f>
        <v>0.9168918844890142</v>
      </c>
      <c r="O8" s="31">
        <f>IF($M8=0,0,($H8/$M8)*100)</f>
        <v>0.8435439383073874</v>
      </c>
      <c r="P8" s="6"/>
      <c r="Q8" s="33"/>
    </row>
    <row r="9" spans="1:17" ht="12.75">
      <c r="A9" s="3"/>
      <c r="B9" s="29" t="s">
        <v>16</v>
      </c>
      <c r="C9" s="63">
        <v>432351348</v>
      </c>
      <c r="D9" s="64">
        <v>375820140</v>
      </c>
      <c r="E9" s="65">
        <f>($D9-$C9)</f>
        <v>-56531208</v>
      </c>
      <c r="F9" s="63">
        <v>488065479</v>
      </c>
      <c r="G9" s="64">
        <v>399008004</v>
      </c>
      <c r="H9" s="65">
        <f>($G9-$F9)</f>
        <v>-89057475</v>
      </c>
      <c r="I9" s="65">
        <v>423653928</v>
      </c>
      <c r="J9" s="30">
        <f>IF($C9=0,0,($E9/$C9)*100)</f>
        <v>-13.075293568877688</v>
      </c>
      <c r="K9" s="31">
        <f>IF($F9=0,0,($H9/$F9)*100)</f>
        <v>-18.247034226323557</v>
      </c>
      <c r="L9" s="84">
        <v>971499492</v>
      </c>
      <c r="M9" s="85">
        <v>1034213940</v>
      </c>
      <c r="N9" s="32">
        <f>IF($L9=0,0,($E9/$L9)*100)</f>
        <v>-5.818964236782122</v>
      </c>
      <c r="O9" s="31">
        <f>IF($M9=0,0,($H9/$M9)*100)</f>
        <v>-8.611126920219233</v>
      </c>
      <c r="P9" s="6"/>
      <c r="Q9" s="33"/>
    </row>
    <row r="10" spans="1:17" ht="12.75">
      <c r="A10" s="3"/>
      <c r="B10" s="29" t="s">
        <v>17</v>
      </c>
      <c r="C10" s="63">
        <v>530319820</v>
      </c>
      <c r="D10" s="64">
        <v>512609664</v>
      </c>
      <c r="E10" s="65">
        <f aca="true" t="shared" si="0" ref="E10:E33">($D10-$C10)</f>
        <v>-17710156</v>
      </c>
      <c r="F10" s="63">
        <v>505769340</v>
      </c>
      <c r="G10" s="64">
        <v>548315052</v>
      </c>
      <c r="H10" s="65">
        <f aca="true" t="shared" si="1" ref="H10:H33">($G10-$F10)</f>
        <v>42545712</v>
      </c>
      <c r="I10" s="65">
        <v>550663416</v>
      </c>
      <c r="J10" s="30">
        <f aca="true" t="shared" si="2" ref="J10:J33">IF($C10=0,0,($E10/$C10)*100)</f>
        <v>-3.3395236859146618</v>
      </c>
      <c r="K10" s="31">
        <f aca="true" t="shared" si="3" ref="K10:K33">IF($F10=0,0,($H10/$F10)*100)</f>
        <v>8.412078122410504</v>
      </c>
      <c r="L10" s="84">
        <v>971499492</v>
      </c>
      <c r="M10" s="85">
        <v>1034213940</v>
      </c>
      <c r="N10" s="32">
        <f aca="true" t="shared" si="4" ref="N10:N33">IF($L10=0,0,($E10/$L10)*100)</f>
        <v>-1.8229712054239553</v>
      </c>
      <c r="O10" s="31">
        <f aca="true" t="shared" si="5" ref="O10:O33">IF($M10=0,0,($H10/$M10)*100)</f>
        <v>4.113821169341423</v>
      </c>
      <c r="P10" s="6"/>
      <c r="Q10" s="33"/>
    </row>
    <row r="11" spans="1:17" ht="16.5">
      <c r="A11" s="7"/>
      <c r="B11" s="34" t="s">
        <v>18</v>
      </c>
      <c r="C11" s="66">
        <f>SUM(C8:C10)</f>
        <v>1036833256</v>
      </c>
      <c r="D11" s="67">
        <v>971499492</v>
      </c>
      <c r="E11" s="68">
        <f t="shared" si="0"/>
        <v>-65333764</v>
      </c>
      <c r="F11" s="66">
        <f>SUM(F8:F10)</f>
        <v>1072001654</v>
      </c>
      <c r="G11" s="67">
        <v>1034213940</v>
      </c>
      <c r="H11" s="68">
        <f t="shared" si="1"/>
        <v>-37787714</v>
      </c>
      <c r="I11" s="68">
        <v>1065378984</v>
      </c>
      <c r="J11" s="35">
        <f t="shared" si="2"/>
        <v>-6.301279749846296</v>
      </c>
      <c r="K11" s="36">
        <f t="shared" si="3"/>
        <v>-3.524967882185749</v>
      </c>
      <c r="L11" s="86">
        <v>971499492</v>
      </c>
      <c r="M11" s="87">
        <v>1034213940</v>
      </c>
      <c r="N11" s="37">
        <f t="shared" si="4"/>
        <v>-6.725043557717064</v>
      </c>
      <c r="O11" s="36">
        <f t="shared" si="5"/>
        <v>-3.653761812570424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304276872</v>
      </c>
      <c r="D13" s="64">
        <v>287566908</v>
      </c>
      <c r="E13" s="65">
        <f t="shared" si="0"/>
        <v>-16709964</v>
      </c>
      <c r="F13" s="63">
        <v>325576114</v>
      </c>
      <c r="G13" s="64">
        <v>306258108</v>
      </c>
      <c r="H13" s="65">
        <f t="shared" si="1"/>
        <v>-19318006</v>
      </c>
      <c r="I13" s="65">
        <v>326166036</v>
      </c>
      <c r="J13" s="30">
        <f t="shared" si="2"/>
        <v>-5.4916970488641015</v>
      </c>
      <c r="K13" s="31">
        <f t="shared" si="3"/>
        <v>-5.933483805878954</v>
      </c>
      <c r="L13" s="84">
        <v>965598276</v>
      </c>
      <c r="M13" s="85">
        <v>1025052444</v>
      </c>
      <c r="N13" s="32">
        <f t="shared" si="4"/>
        <v>-1.730529601732636</v>
      </c>
      <c r="O13" s="31">
        <f t="shared" si="5"/>
        <v>-1.8845870875266162</v>
      </c>
      <c r="P13" s="6"/>
      <c r="Q13" s="33"/>
    </row>
    <row r="14" spans="1:17" ht="12.75">
      <c r="A14" s="3"/>
      <c r="B14" s="29" t="s">
        <v>21</v>
      </c>
      <c r="C14" s="63">
        <v>47340000</v>
      </c>
      <c r="D14" s="64">
        <v>41134752</v>
      </c>
      <c r="E14" s="65">
        <f t="shared" si="0"/>
        <v>-6205248</v>
      </c>
      <c r="F14" s="63">
        <v>49896000</v>
      </c>
      <c r="G14" s="64">
        <v>43486944</v>
      </c>
      <c r="H14" s="65">
        <f t="shared" si="1"/>
        <v>-6409056</v>
      </c>
      <c r="I14" s="65">
        <v>46054320</v>
      </c>
      <c r="J14" s="30">
        <f t="shared" si="2"/>
        <v>-13.107832699619774</v>
      </c>
      <c r="K14" s="31">
        <f t="shared" si="3"/>
        <v>-12.844829244829246</v>
      </c>
      <c r="L14" s="84">
        <v>965598276</v>
      </c>
      <c r="M14" s="85">
        <v>1025052444</v>
      </c>
      <c r="N14" s="32">
        <f t="shared" si="4"/>
        <v>-0.6426324646834809</v>
      </c>
      <c r="O14" s="31">
        <f t="shared" si="5"/>
        <v>-0.625241765678869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965598276</v>
      </c>
      <c r="M15" s="85">
        <v>1025052444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280293000</v>
      </c>
      <c r="D16" s="64">
        <v>269822016</v>
      </c>
      <c r="E16" s="65">
        <f t="shared" si="0"/>
        <v>-10470984</v>
      </c>
      <c r="F16" s="63">
        <v>324103000</v>
      </c>
      <c r="G16" s="64">
        <v>286604940</v>
      </c>
      <c r="H16" s="65">
        <f t="shared" si="1"/>
        <v>-37498060</v>
      </c>
      <c r="I16" s="65">
        <v>300361980</v>
      </c>
      <c r="J16" s="30">
        <f t="shared" si="2"/>
        <v>-3.735727970373859</v>
      </c>
      <c r="K16" s="31">
        <f t="shared" si="3"/>
        <v>-11.569797255810652</v>
      </c>
      <c r="L16" s="84">
        <v>965598276</v>
      </c>
      <c r="M16" s="85">
        <v>1025052444</v>
      </c>
      <c r="N16" s="32">
        <f t="shared" si="4"/>
        <v>-1.0844037588153275</v>
      </c>
      <c r="O16" s="31">
        <f t="shared" si="5"/>
        <v>-3.658160147755328</v>
      </c>
      <c r="P16" s="6"/>
      <c r="Q16" s="33"/>
    </row>
    <row r="17" spans="1:17" ht="12.75">
      <c r="A17" s="3"/>
      <c r="B17" s="29" t="s">
        <v>23</v>
      </c>
      <c r="C17" s="63">
        <v>399003865</v>
      </c>
      <c r="D17" s="64">
        <v>367074600</v>
      </c>
      <c r="E17" s="65">
        <f t="shared" si="0"/>
        <v>-31929265</v>
      </c>
      <c r="F17" s="63">
        <v>364066250</v>
      </c>
      <c r="G17" s="64">
        <v>388702452</v>
      </c>
      <c r="H17" s="65">
        <f t="shared" si="1"/>
        <v>24636202</v>
      </c>
      <c r="I17" s="65">
        <v>378437304</v>
      </c>
      <c r="J17" s="42">
        <f t="shared" si="2"/>
        <v>-8.00224453966129</v>
      </c>
      <c r="K17" s="31">
        <f t="shared" si="3"/>
        <v>6.766955739511696</v>
      </c>
      <c r="L17" s="88">
        <v>965598276</v>
      </c>
      <c r="M17" s="85">
        <v>1025052444</v>
      </c>
      <c r="N17" s="32">
        <f t="shared" si="4"/>
        <v>-3.306682063711555</v>
      </c>
      <c r="O17" s="31">
        <f t="shared" si="5"/>
        <v>2.4034089323141012</v>
      </c>
      <c r="P17" s="6"/>
      <c r="Q17" s="33"/>
    </row>
    <row r="18" spans="1:17" ht="16.5">
      <c r="A18" s="3"/>
      <c r="B18" s="34" t="s">
        <v>24</v>
      </c>
      <c r="C18" s="66">
        <f>SUM(C13:C17)</f>
        <v>1030913737</v>
      </c>
      <c r="D18" s="67">
        <v>965598276</v>
      </c>
      <c r="E18" s="68">
        <f t="shared" si="0"/>
        <v>-65315461</v>
      </c>
      <c r="F18" s="66">
        <f>SUM(F13:F17)</f>
        <v>1063641364</v>
      </c>
      <c r="G18" s="67">
        <v>1025052444</v>
      </c>
      <c r="H18" s="68">
        <f t="shared" si="1"/>
        <v>-38588920</v>
      </c>
      <c r="I18" s="68">
        <v>1051019640</v>
      </c>
      <c r="J18" s="43">
        <f t="shared" si="2"/>
        <v>-6.335686358207875</v>
      </c>
      <c r="K18" s="36">
        <f t="shared" si="3"/>
        <v>-3.6280010637119227</v>
      </c>
      <c r="L18" s="89">
        <v>965598276</v>
      </c>
      <c r="M18" s="87">
        <v>1025052444</v>
      </c>
      <c r="N18" s="37">
        <f t="shared" si="4"/>
        <v>-6.764247888942999</v>
      </c>
      <c r="O18" s="36">
        <f t="shared" si="5"/>
        <v>-3.764580068646712</v>
      </c>
      <c r="P18" s="6"/>
      <c r="Q18" s="38"/>
    </row>
    <row r="19" spans="1:17" ht="16.5">
      <c r="A19" s="44"/>
      <c r="B19" s="45" t="s">
        <v>25</v>
      </c>
      <c r="C19" s="72">
        <f>C11-C18</f>
        <v>5919519</v>
      </c>
      <c r="D19" s="73">
        <v>5901216</v>
      </c>
      <c r="E19" s="74">
        <f t="shared" si="0"/>
        <v>-18303</v>
      </c>
      <c r="F19" s="75">
        <f>F11-F18</f>
        <v>8360290</v>
      </c>
      <c r="G19" s="76">
        <v>9161496</v>
      </c>
      <c r="H19" s="77">
        <f t="shared" si="1"/>
        <v>801206</v>
      </c>
      <c r="I19" s="77">
        <v>14359344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247178868</v>
      </c>
      <c r="M22" s="85">
        <v>208781676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188575032</v>
      </c>
      <c r="E23" s="65">
        <f t="shared" si="0"/>
        <v>188575032</v>
      </c>
      <c r="F23" s="63">
        <v>0</v>
      </c>
      <c r="G23" s="64">
        <v>166243680</v>
      </c>
      <c r="H23" s="65">
        <f t="shared" si="1"/>
        <v>166243680</v>
      </c>
      <c r="I23" s="65">
        <v>193398912</v>
      </c>
      <c r="J23" s="30">
        <f t="shared" si="2"/>
        <v>0</v>
      </c>
      <c r="K23" s="31">
        <f t="shared" si="3"/>
        <v>0</v>
      </c>
      <c r="L23" s="84">
        <v>247178868</v>
      </c>
      <c r="M23" s="85">
        <v>208781676</v>
      </c>
      <c r="N23" s="32">
        <f t="shared" si="4"/>
        <v>76.2909198208643</v>
      </c>
      <c r="O23" s="31">
        <f t="shared" si="5"/>
        <v>79.62560852323075</v>
      </c>
      <c r="P23" s="6"/>
      <c r="Q23" s="33"/>
    </row>
    <row r="24" spans="1:17" ht="12.75">
      <c r="A24" s="7"/>
      <c r="B24" s="29" t="s">
        <v>29</v>
      </c>
      <c r="C24" s="63">
        <v>103574904</v>
      </c>
      <c r="D24" s="64">
        <v>58603836</v>
      </c>
      <c r="E24" s="65">
        <f t="shared" si="0"/>
        <v>-44971068</v>
      </c>
      <c r="F24" s="63">
        <v>112378603</v>
      </c>
      <c r="G24" s="64">
        <v>42537996</v>
      </c>
      <c r="H24" s="65">
        <f t="shared" si="1"/>
        <v>-69840607</v>
      </c>
      <c r="I24" s="65">
        <v>77500008</v>
      </c>
      <c r="J24" s="30">
        <f t="shared" si="2"/>
        <v>-43.418884559139926</v>
      </c>
      <c r="K24" s="31">
        <f t="shared" si="3"/>
        <v>-62.14760206620472</v>
      </c>
      <c r="L24" s="84">
        <v>247178868</v>
      </c>
      <c r="M24" s="85">
        <v>208781676</v>
      </c>
      <c r="N24" s="32">
        <f t="shared" si="4"/>
        <v>-18.193734911028073</v>
      </c>
      <c r="O24" s="31">
        <f t="shared" si="5"/>
        <v>-33.4515022285768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247178868</v>
      </c>
      <c r="M25" s="85">
        <v>208781676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103574904</v>
      </c>
      <c r="D26" s="67">
        <v>247178868</v>
      </c>
      <c r="E26" s="68">
        <f t="shared" si="0"/>
        <v>143603964</v>
      </c>
      <c r="F26" s="66">
        <f>SUM(F22:F24)</f>
        <v>112378603</v>
      </c>
      <c r="G26" s="67">
        <v>208781676</v>
      </c>
      <c r="H26" s="68">
        <f t="shared" si="1"/>
        <v>96403073</v>
      </c>
      <c r="I26" s="68">
        <v>270898920</v>
      </c>
      <c r="J26" s="43">
        <f t="shared" si="2"/>
        <v>138.64745073768063</v>
      </c>
      <c r="K26" s="36">
        <f t="shared" si="3"/>
        <v>85.78418882818822</v>
      </c>
      <c r="L26" s="89">
        <v>247178868</v>
      </c>
      <c r="M26" s="87">
        <v>208781676</v>
      </c>
      <c r="N26" s="37">
        <f t="shared" si="4"/>
        <v>58.097184909836216</v>
      </c>
      <c r="O26" s="36">
        <f t="shared" si="5"/>
        <v>46.174106294653946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300000</v>
      </c>
      <c r="E28" s="65">
        <f t="shared" si="0"/>
        <v>300000</v>
      </c>
      <c r="F28" s="63">
        <v>0</v>
      </c>
      <c r="G28" s="64">
        <v>650004</v>
      </c>
      <c r="H28" s="65">
        <f t="shared" si="1"/>
        <v>650004</v>
      </c>
      <c r="I28" s="65">
        <v>0</v>
      </c>
      <c r="J28" s="30">
        <f t="shared" si="2"/>
        <v>0</v>
      </c>
      <c r="K28" s="31">
        <f t="shared" si="3"/>
        <v>0</v>
      </c>
      <c r="L28" s="84">
        <v>247178868</v>
      </c>
      <c r="M28" s="85">
        <v>208781676</v>
      </c>
      <c r="N28" s="32">
        <f t="shared" si="4"/>
        <v>0.12136959863413566</v>
      </c>
      <c r="O28" s="31">
        <f t="shared" si="5"/>
        <v>0.3113319197610043</v>
      </c>
      <c r="P28" s="6"/>
      <c r="Q28" s="33"/>
    </row>
    <row r="29" spans="1:17" ht="12.75">
      <c r="A29" s="7"/>
      <c r="B29" s="29" t="s">
        <v>33</v>
      </c>
      <c r="C29" s="63">
        <v>164254752</v>
      </c>
      <c r="D29" s="64">
        <v>38040000</v>
      </c>
      <c r="E29" s="65">
        <f t="shared" si="0"/>
        <v>-126214752</v>
      </c>
      <c r="F29" s="63">
        <v>193259572</v>
      </c>
      <c r="G29" s="64">
        <v>43130004</v>
      </c>
      <c r="H29" s="65">
        <f t="shared" si="1"/>
        <v>-150129568</v>
      </c>
      <c r="I29" s="65">
        <v>41970000</v>
      </c>
      <c r="J29" s="30">
        <f t="shared" si="2"/>
        <v>-76.84085267743122</v>
      </c>
      <c r="K29" s="31">
        <f t="shared" si="3"/>
        <v>-77.6828627148155</v>
      </c>
      <c r="L29" s="84">
        <v>247178868</v>
      </c>
      <c r="M29" s="85">
        <v>208781676</v>
      </c>
      <c r="N29" s="32">
        <f t="shared" si="4"/>
        <v>-51.06211263982324</v>
      </c>
      <c r="O29" s="31">
        <f t="shared" si="5"/>
        <v>-71.90744459777207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247178868</v>
      </c>
      <c r="M30" s="85">
        <v>208781676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52118460</v>
      </c>
      <c r="E31" s="65">
        <f t="shared" si="0"/>
        <v>52118460</v>
      </c>
      <c r="F31" s="63">
        <v>0</v>
      </c>
      <c r="G31" s="64">
        <v>76537980</v>
      </c>
      <c r="H31" s="65">
        <f t="shared" si="1"/>
        <v>76537980</v>
      </c>
      <c r="I31" s="65">
        <v>71500008</v>
      </c>
      <c r="J31" s="30">
        <f t="shared" si="2"/>
        <v>0</v>
      </c>
      <c r="K31" s="31">
        <f t="shared" si="3"/>
        <v>0</v>
      </c>
      <c r="L31" s="84">
        <v>247178868</v>
      </c>
      <c r="M31" s="85">
        <v>208781676</v>
      </c>
      <c r="N31" s="32">
        <f t="shared" si="4"/>
        <v>21.08532190543085</v>
      </c>
      <c r="O31" s="31">
        <f t="shared" si="5"/>
        <v>36.65933786258139</v>
      </c>
      <c r="P31" s="6"/>
      <c r="Q31" s="33"/>
    </row>
    <row r="32" spans="1:17" ht="12.75">
      <c r="A32" s="7"/>
      <c r="B32" s="29" t="s">
        <v>36</v>
      </c>
      <c r="C32" s="63">
        <v>49734480</v>
      </c>
      <c r="D32" s="64">
        <v>156720408</v>
      </c>
      <c r="E32" s="65">
        <f t="shared" si="0"/>
        <v>106985928</v>
      </c>
      <c r="F32" s="63">
        <v>44930428</v>
      </c>
      <c r="G32" s="64">
        <v>88463688</v>
      </c>
      <c r="H32" s="65">
        <f t="shared" si="1"/>
        <v>43533260</v>
      </c>
      <c r="I32" s="65">
        <v>157428912</v>
      </c>
      <c r="J32" s="30">
        <f t="shared" si="2"/>
        <v>215.11419843939254</v>
      </c>
      <c r="K32" s="31">
        <f t="shared" si="3"/>
        <v>96.89037460315313</v>
      </c>
      <c r="L32" s="84">
        <v>247178868</v>
      </c>
      <c r="M32" s="85">
        <v>208781676</v>
      </c>
      <c r="N32" s="32">
        <f t="shared" si="4"/>
        <v>43.282797136201786</v>
      </c>
      <c r="O32" s="31">
        <f t="shared" si="5"/>
        <v>20.851092315208735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213989232</v>
      </c>
      <c r="D33" s="82">
        <v>247178868</v>
      </c>
      <c r="E33" s="83">
        <f t="shared" si="0"/>
        <v>33189636</v>
      </c>
      <c r="F33" s="81">
        <f>SUM(F28:F32)</f>
        <v>238190000</v>
      </c>
      <c r="G33" s="82">
        <v>208781676</v>
      </c>
      <c r="H33" s="83">
        <f t="shared" si="1"/>
        <v>-29408324</v>
      </c>
      <c r="I33" s="83">
        <v>270898920</v>
      </c>
      <c r="J33" s="58">
        <f t="shared" si="2"/>
        <v>15.50995612713821</v>
      </c>
      <c r="K33" s="59">
        <f t="shared" si="3"/>
        <v>-12.346582140308158</v>
      </c>
      <c r="L33" s="96">
        <v>247178868</v>
      </c>
      <c r="M33" s="97">
        <v>208781676</v>
      </c>
      <c r="N33" s="60">
        <f t="shared" si="4"/>
        <v>13.427376000443534</v>
      </c>
      <c r="O33" s="59">
        <f t="shared" si="5"/>
        <v>-14.085682500220948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7710000</v>
      </c>
      <c r="D8" s="64">
        <v>32384736</v>
      </c>
      <c r="E8" s="65">
        <f>($D8-$C8)</f>
        <v>24674736</v>
      </c>
      <c r="F8" s="63">
        <v>8192400</v>
      </c>
      <c r="G8" s="64">
        <v>33874428</v>
      </c>
      <c r="H8" s="65">
        <f>($G8-$F8)</f>
        <v>25682028</v>
      </c>
      <c r="I8" s="65">
        <v>35432664</v>
      </c>
      <c r="J8" s="30">
        <f>IF($C8=0,0,($E8/$C8)*100)</f>
        <v>320.035486381323</v>
      </c>
      <c r="K8" s="31">
        <f>IF($F8=0,0,($H8/$F8)*100)</f>
        <v>313.48601142522335</v>
      </c>
      <c r="L8" s="84">
        <v>480148188</v>
      </c>
      <c r="M8" s="85">
        <v>490598940</v>
      </c>
      <c r="N8" s="32">
        <f>IF($L8=0,0,($E8/$L8)*100)</f>
        <v>5.138983467329049</v>
      </c>
      <c r="O8" s="31">
        <f>IF($M8=0,0,($H8/$M8)*100)</f>
        <v>5.2348315306184725</v>
      </c>
      <c r="P8" s="6"/>
      <c r="Q8" s="33"/>
    </row>
    <row r="9" spans="1:17" ht="12.75">
      <c r="A9" s="3"/>
      <c r="B9" s="29" t="s">
        <v>16</v>
      </c>
      <c r="C9" s="63">
        <v>3447383</v>
      </c>
      <c r="D9" s="64">
        <v>3338856</v>
      </c>
      <c r="E9" s="65">
        <f>($D9-$C9)</f>
        <v>-108527</v>
      </c>
      <c r="F9" s="63">
        <v>3723173</v>
      </c>
      <c r="G9" s="64">
        <v>3492444</v>
      </c>
      <c r="H9" s="65">
        <f>($G9-$F9)</f>
        <v>-230729</v>
      </c>
      <c r="I9" s="65">
        <v>3653100</v>
      </c>
      <c r="J9" s="30">
        <f>IF($C9=0,0,($E9/$C9)*100)</f>
        <v>-3.1480981370506265</v>
      </c>
      <c r="K9" s="31">
        <f>IF($F9=0,0,($H9/$F9)*100)</f>
        <v>-6.197106607724111</v>
      </c>
      <c r="L9" s="84">
        <v>480148188</v>
      </c>
      <c r="M9" s="85">
        <v>490598940</v>
      </c>
      <c r="N9" s="32">
        <f>IF($L9=0,0,($E9/$L9)*100)</f>
        <v>-0.022602813613033984</v>
      </c>
      <c r="O9" s="31">
        <f>IF($M9=0,0,($H9/$M9)*100)</f>
        <v>-0.04703006492431476</v>
      </c>
      <c r="P9" s="6"/>
      <c r="Q9" s="33"/>
    </row>
    <row r="10" spans="1:17" ht="12.75">
      <c r="A10" s="3"/>
      <c r="B10" s="29" t="s">
        <v>17</v>
      </c>
      <c r="C10" s="63">
        <v>401237442</v>
      </c>
      <c r="D10" s="64">
        <v>444424596</v>
      </c>
      <c r="E10" s="65">
        <f aca="true" t="shared" si="0" ref="E10:E33">($D10-$C10)</f>
        <v>43187154</v>
      </c>
      <c r="F10" s="63">
        <v>431087476</v>
      </c>
      <c r="G10" s="64">
        <v>453232068</v>
      </c>
      <c r="H10" s="65">
        <f aca="true" t="shared" si="1" ref="H10:H33">($G10-$F10)</f>
        <v>22144592</v>
      </c>
      <c r="I10" s="65">
        <v>479168400</v>
      </c>
      <c r="J10" s="30">
        <f aca="true" t="shared" si="2" ref="J10:J33">IF($C10=0,0,($E10/$C10)*100)</f>
        <v>10.763490511934826</v>
      </c>
      <c r="K10" s="31">
        <f aca="true" t="shared" si="3" ref="K10:K33">IF($F10=0,0,($H10/$F10)*100)</f>
        <v>5.136913789627235</v>
      </c>
      <c r="L10" s="84">
        <v>480148188</v>
      </c>
      <c r="M10" s="85">
        <v>490598940</v>
      </c>
      <c r="N10" s="32">
        <f aca="true" t="shared" si="4" ref="N10:N33">IF($L10=0,0,($E10/$L10)*100)</f>
        <v>8.99454690850567</v>
      </c>
      <c r="O10" s="31">
        <f aca="true" t="shared" si="5" ref="O10:O33">IF($M10=0,0,($H10/$M10)*100)</f>
        <v>4.513787167986951</v>
      </c>
      <c r="P10" s="6"/>
      <c r="Q10" s="33"/>
    </row>
    <row r="11" spans="1:17" ht="16.5">
      <c r="A11" s="7"/>
      <c r="B11" s="34" t="s">
        <v>18</v>
      </c>
      <c r="C11" s="66">
        <f>SUM(C8:C10)</f>
        <v>412394825</v>
      </c>
      <c r="D11" s="67">
        <v>480148188</v>
      </c>
      <c r="E11" s="68">
        <f t="shared" si="0"/>
        <v>67753363</v>
      </c>
      <c r="F11" s="66">
        <f>SUM(F8:F10)</f>
        <v>443003049</v>
      </c>
      <c r="G11" s="67">
        <v>490598940</v>
      </c>
      <c r="H11" s="68">
        <f t="shared" si="1"/>
        <v>47595891</v>
      </c>
      <c r="I11" s="68">
        <v>518254164</v>
      </c>
      <c r="J11" s="35">
        <f t="shared" si="2"/>
        <v>16.429246657011277</v>
      </c>
      <c r="K11" s="36">
        <f t="shared" si="3"/>
        <v>10.743919507425332</v>
      </c>
      <c r="L11" s="86">
        <v>480148188</v>
      </c>
      <c r="M11" s="87">
        <v>490598940</v>
      </c>
      <c r="N11" s="37">
        <f t="shared" si="4"/>
        <v>14.110927562221686</v>
      </c>
      <c r="O11" s="36">
        <f t="shared" si="5"/>
        <v>9.701588633681109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120640935</v>
      </c>
      <c r="D13" s="64">
        <v>130886736</v>
      </c>
      <c r="E13" s="65">
        <f t="shared" si="0"/>
        <v>10245801</v>
      </c>
      <c r="F13" s="63">
        <v>128995079</v>
      </c>
      <c r="G13" s="64">
        <v>139010940</v>
      </c>
      <c r="H13" s="65">
        <f t="shared" si="1"/>
        <v>10015861</v>
      </c>
      <c r="I13" s="65">
        <v>147640272</v>
      </c>
      <c r="J13" s="30">
        <f t="shared" si="2"/>
        <v>8.492806359632409</v>
      </c>
      <c r="K13" s="31">
        <f t="shared" si="3"/>
        <v>7.764529529068315</v>
      </c>
      <c r="L13" s="84">
        <v>362821416</v>
      </c>
      <c r="M13" s="85">
        <v>351924156</v>
      </c>
      <c r="N13" s="32">
        <f t="shared" si="4"/>
        <v>2.823923987993035</v>
      </c>
      <c r="O13" s="31">
        <f t="shared" si="5"/>
        <v>2.8460282788885913</v>
      </c>
      <c r="P13" s="6"/>
      <c r="Q13" s="33"/>
    </row>
    <row r="14" spans="1:17" ht="12.75">
      <c r="A14" s="3"/>
      <c r="B14" s="29" t="s">
        <v>21</v>
      </c>
      <c r="C14" s="63">
        <v>2640001</v>
      </c>
      <c r="D14" s="64">
        <v>11022048</v>
      </c>
      <c r="E14" s="65">
        <f t="shared" si="0"/>
        <v>8382047</v>
      </c>
      <c r="F14" s="63">
        <v>2782561</v>
      </c>
      <c r="G14" s="64">
        <v>11529060</v>
      </c>
      <c r="H14" s="65">
        <f t="shared" si="1"/>
        <v>8746499</v>
      </c>
      <c r="I14" s="65">
        <v>12059400</v>
      </c>
      <c r="J14" s="30">
        <f t="shared" si="2"/>
        <v>317.50166003725</v>
      </c>
      <c r="K14" s="31">
        <f t="shared" si="3"/>
        <v>314.3326956713617</v>
      </c>
      <c r="L14" s="84">
        <v>362821416</v>
      </c>
      <c r="M14" s="85">
        <v>351924156</v>
      </c>
      <c r="N14" s="32">
        <f t="shared" si="4"/>
        <v>2.3102404186637098</v>
      </c>
      <c r="O14" s="31">
        <f t="shared" si="5"/>
        <v>2.4853363575303993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362821416</v>
      </c>
      <c r="M15" s="85">
        <v>351924156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362821416</v>
      </c>
      <c r="M16" s="85">
        <v>351924156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130566574</v>
      </c>
      <c r="D17" s="64">
        <v>220912632</v>
      </c>
      <c r="E17" s="65">
        <f t="shared" si="0"/>
        <v>90346058</v>
      </c>
      <c r="F17" s="63">
        <v>137472873</v>
      </c>
      <c r="G17" s="64">
        <v>201384156</v>
      </c>
      <c r="H17" s="65">
        <f t="shared" si="1"/>
        <v>63911283</v>
      </c>
      <c r="I17" s="65">
        <v>210659089</v>
      </c>
      <c r="J17" s="42">
        <f t="shared" si="2"/>
        <v>69.19539605902503</v>
      </c>
      <c r="K17" s="31">
        <f t="shared" si="3"/>
        <v>46.49010499693274</v>
      </c>
      <c r="L17" s="88">
        <v>362821416</v>
      </c>
      <c r="M17" s="85">
        <v>351924156</v>
      </c>
      <c r="N17" s="32">
        <f t="shared" si="4"/>
        <v>24.900971667008765</v>
      </c>
      <c r="O17" s="31">
        <f t="shared" si="5"/>
        <v>18.16052746319579</v>
      </c>
      <c r="P17" s="6"/>
      <c r="Q17" s="33"/>
    </row>
    <row r="18" spans="1:17" ht="16.5">
      <c r="A18" s="3"/>
      <c r="B18" s="34" t="s">
        <v>24</v>
      </c>
      <c r="C18" s="66">
        <f>SUM(C13:C17)</f>
        <v>253847510</v>
      </c>
      <c r="D18" s="67">
        <v>362821416</v>
      </c>
      <c r="E18" s="68">
        <f t="shared" si="0"/>
        <v>108973906</v>
      </c>
      <c r="F18" s="66">
        <f>SUM(F13:F17)</f>
        <v>269250513</v>
      </c>
      <c r="G18" s="67">
        <v>351924156</v>
      </c>
      <c r="H18" s="68">
        <f t="shared" si="1"/>
        <v>82673643</v>
      </c>
      <c r="I18" s="68">
        <v>370358761</v>
      </c>
      <c r="J18" s="43">
        <f t="shared" si="2"/>
        <v>42.92888514053181</v>
      </c>
      <c r="K18" s="36">
        <f t="shared" si="3"/>
        <v>30.705101386380644</v>
      </c>
      <c r="L18" s="89">
        <v>362821416</v>
      </c>
      <c r="M18" s="87">
        <v>351924156</v>
      </c>
      <c r="N18" s="37">
        <f t="shared" si="4"/>
        <v>30.03513607366551</v>
      </c>
      <c r="O18" s="36">
        <f t="shared" si="5"/>
        <v>23.49189209961478</v>
      </c>
      <c r="P18" s="6"/>
      <c r="Q18" s="38"/>
    </row>
    <row r="19" spans="1:17" ht="16.5">
      <c r="A19" s="44"/>
      <c r="B19" s="45" t="s">
        <v>25</v>
      </c>
      <c r="C19" s="72">
        <f>C11-C18</f>
        <v>158547315</v>
      </c>
      <c r="D19" s="73">
        <v>117326772</v>
      </c>
      <c r="E19" s="74">
        <f t="shared" si="0"/>
        <v>-41220543</v>
      </c>
      <c r="F19" s="75">
        <f>F11-F18</f>
        <v>173752536</v>
      </c>
      <c r="G19" s="76">
        <v>138674784</v>
      </c>
      <c r="H19" s="77">
        <f t="shared" si="1"/>
        <v>-35077752</v>
      </c>
      <c r="I19" s="77">
        <v>147895403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357246663</v>
      </c>
      <c r="M22" s="85">
        <v>310843996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100000000</v>
      </c>
      <c r="D23" s="64">
        <v>250567671</v>
      </c>
      <c r="E23" s="65">
        <f t="shared" si="0"/>
        <v>150567671</v>
      </c>
      <c r="F23" s="63">
        <v>123780000</v>
      </c>
      <c r="G23" s="64">
        <v>243027444</v>
      </c>
      <c r="H23" s="65">
        <f t="shared" si="1"/>
        <v>119247444</v>
      </c>
      <c r="I23" s="65">
        <v>129142774</v>
      </c>
      <c r="J23" s="30">
        <f t="shared" si="2"/>
        <v>150.567671</v>
      </c>
      <c r="K23" s="31">
        <f t="shared" si="3"/>
        <v>96.33821619001455</v>
      </c>
      <c r="L23" s="84">
        <v>357246663</v>
      </c>
      <c r="M23" s="85">
        <v>310843996</v>
      </c>
      <c r="N23" s="32">
        <f t="shared" si="4"/>
        <v>42.1466976725826</v>
      </c>
      <c r="O23" s="31">
        <f t="shared" si="5"/>
        <v>38.362472987897114</v>
      </c>
      <c r="P23" s="6"/>
      <c r="Q23" s="33"/>
    </row>
    <row r="24" spans="1:17" ht="12.75">
      <c r="A24" s="7"/>
      <c r="B24" s="29" t="s">
        <v>29</v>
      </c>
      <c r="C24" s="63">
        <v>84431000</v>
      </c>
      <c r="D24" s="64">
        <v>106678992</v>
      </c>
      <c r="E24" s="65">
        <f t="shared" si="0"/>
        <v>22247992</v>
      </c>
      <c r="F24" s="63">
        <v>50000000</v>
      </c>
      <c r="G24" s="64">
        <v>67816552</v>
      </c>
      <c r="H24" s="65">
        <f t="shared" si="1"/>
        <v>17816552</v>
      </c>
      <c r="I24" s="65">
        <v>79596225</v>
      </c>
      <c r="J24" s="30">
        <f t="shared" si="2"/>
        <v>26.350501593016784</v>
      </c>
      <c r="K24" s="31">
        <f t="shared" si="3"/>
        <v>35.633103999999996</v>
      </c>
      <c r="L24" s="84">
        <v>357246663</v>
      </c>
      <c r="M24" s="85">
        <v>310843996</v>
      </c>
      <c r="N24" s="32">
        <f t="shared" si="4"/>
        <v>6.227627660163757</v>
      </c>
      <c r="O24" s="31">
        <f t="shared" si="5"/>
        <v>5.731669978917656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357246663</v>
      </c>
      <c r="M25" s="85">
        <v>310843996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184431000</v>
      </c>
      <c r="D26" s="67">
        <v>357246663</v>
      </c>
      <c r="E26" s="68">
        <f t="shared" si="0"/>
        <v>172815663</v>
      </c>
      <c r="F26" s="66">
        <f>SUM(F22:F24)</f>
        <v>173780000</v>
      </c>
      <c r="G26" s="67">
        <v>310843996</v>
      </c>
      <c r="H26" s="68">
        <f t="shared" si="1"/>
        <v>137063996</v>
      </c>
      <c r="I26" s="68">
        <v>208738999</v>
      </c>
      <c r="J26" s="43">
        <f t="shared" si="2"/>
        <v>93.70206906648015</v>
      </c>
      <c r="K26" s="36">
        <f t="shared" si="3"/>
        <v>78.87213488318564</v>
      </c>
      <c r="L26" s="89">
        <v>357246663</v>
      </c>
      <c r="M26" s="87">
        <v>310843996</v>
      </c>
      <c r="N26" s="37">
        <f t="shared" si="4"/>
        <v>48.37432533274635</v>
      </c>
      <c r="O26" s="36">
        <f t="shared" si="5"/>
        <v>44.09414296681477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362246663</v>
      </c>
      <c r="M28" s="85">
        <v>310843996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8000000</v>
      </c>
      <c r="D29" s="64">
        <v>64583996</v>
      </c>
      <c r="E29" s="65">
        <f t="shared" si="0"/>
        <v>56583996</v>
      </c>
      <c r="F29" s="63">
        <v>8000000</v>
      </c>
      <c r="G29" s="64">
        <v>38999996</v>
      </c>
      <c r="H29" s="65">
        <f t="shared" si="1"/>
        <v>30999996</v>
      </c>
      <c r="I29" s="65">
        <v>46000004</v>
      </c>
      <c r="J29" s="30">
        <f t="shared" si="2"/>
        <v>707.29995</v>
      </c>
      <c r="K29" s="31">
        <f t="shared" si="3"/>
        <v>387.49995</v>
      </c>
      <c r="L29" s="84">
        <v>362246663</v>
      </c>
      <c r="M29" s="85">
        <v>310843996</v>
      </c>
      <c r="N29" s="32">
        <f t="shared" si="4"/>
        <v>15.62029461676504</v>
      </c>
      <c r="O29" s="31">
        <f t="shared" si="5"/>
        <v>9.97284695825362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362246663</v>
      </c>
      <c r="M30" s="85">
        <v>310843996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14303572</v>
      </c>
      <c r="D31" s="64">
        <v>129037451</v>
      </c>
      <c r="E31" s="65">
        <f t="shared" si="0"/>
        <v>114733879</v>
      </c>
      <c r="F31" s="63">
        <v>0</v>
      </c>
      <c r="G31" s="64">
        <v>139809384</v>
      </c>
      <c r="H31" s="65">
        <f t="shared" si="1"/>
        <v>139809384</v>
      </c>
      <c r="I31" s="65">
        <v>98992612</v>
      </c>
      <c r="J31" s="30">
        <f t="shared" si="2"/>
        <v>802.1344528485612</v>
      </c>
      <c r="K31" s="31">
        <f t="shared" si="3"/>
        <v>0</v>
      </c>
      <c r="L31" s="84">
        <v>362246663</v>
      </c>
      <c r="M31" s="85">
        <v>310843996</v>
      </c>
      <c r="N31" s="32">
        <f t="shared" si="4"/>
        <v>31.672860158272876</v>
      </c>
      <c r="O31" s="31">
        <f t="shared" si="5"/>
        <v>44.97734741513232</v>
      </c>
      <c r="P31" s="6"/>
      <c r="Q31" s="33"/>
    </row>
    <row r="32" spans="1:17" ht="12.75">
      <c r="A32" s="7"/>
      <c r="B32" s="29" t="s">
        <v>36</v>
      </c>
      <c r="C32" s="63">
        <v>162127428</v>
      </c>
      <c r="D32" s="64">
        <v>168625216</v>
      </c>
      <c r="E32" s="65">
        <f t="shared" si="0"/>
        <v>6497788</v>
      </c>
      <c r="F32" s="63">
        <v>165780000</v>
      </c>
      <c r="G32" s="64">
        <v>132034616</v>
      </c>
      <c r="H32" s="65">
        <f t="shared" si="1"/>
        <v>-33745384</v>
      </c>
      <c r="I32" s="65">
        <v>63746383</v>
      </c>
      <c r="J32" s="30">
        <f t="shared" si="2"/>
        <v>4.007827719317178</v>
      </c>
      <c r="K32" s="31">
        <f t="shared" si="3"/>
        <v>-20.35552177584751</v>
      </c>
      <c r="L32" s="84">
        <v>362246663</v>
      </c>
      <c r="M32" s="85">
        <v>310843996</v>
      </c>
      <c r="N32" s="32">
        <f t="shared" si="4"/>
        <v>1.7937468205193652</v>
      </c>
      <c r="O32" s="31">
        <f t="shared" si="5"/>
        <v>-10.85605140657116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184431000</v>
      </c>
      <c r="D33" s="82">
        <v>362246663</v>
      </c>
      <c r="E33" s="83">
        <f t="shared" si="0"/>
        <v>177815663</v>
      </c>
      <c r="F33" s="81">
        <f>SUM(F28:F32)</f>
        <v>173780000</v>
      </c>
      <c r="G33" s="82">
        <v>310843996</v>
      </c>
      <c r="H33" s="83">
        <f t="shared" si="1"/>
        <v>137063996</v>
      </c>
      <c r="I33" s="83">
        <v>208738999</v>
      </c>
      <c r="J33" s="58">
        <f t="shared" si="2"/>
        <v>96.41311005199776</v>
      </c>
      <c r="K33" s="59">
        <f t="shared" si="3"/>
        <v>78.87213488318564</v>
      </c>
      <c r="L33" s="96">
        <v>362246663</v>
      </c>
      <c r="M33" s="97">
        <v>310843996</v>
      </c>
      <c r="N33" s="60">
        <f t="shared" si="4"/>
        <v>49.08690159555728</v>
      </c>
      <c r="O33" s="59">
        <f t="shared" si="5"/>
        <v>44.09414296681477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0</v>
      </c>
      <c r="D8" s="64">
        <v>0</v>
      </c>
      <c r="E8" s="65">
        <f>($D8-$C8)</f>
        <v>0</v>
      </c>
      <c r="F8" s="63">
        <v>0</v>
      </c>
      <c r="G8" s="64">
        <v>0</v>
      </c>
      <c r="H8" s="65">
        <f>($G8-$F8)</f>
        <v>0</v>
      </c>
      <c r="I8" s="65">
        <v>0</v>
      </c>
      <c r="J8" s="30">
        <f>IF($C8=0,0,($E8/$C8)*100)</f>
        <v>0</v>
      </c>
      <c r="K8" s="31">
        <f>IF($F8=0,0,($H8/$F8)*100)</f>
        <v>0</v>
      </c>
      <c r="L8" s="84">
        <v>1358917644</v>
      </c>
      <c r="M8" s="85">
        <v>1495077818</v>
      </c>
      <c r="N8" s="32">
        <f>IF($L8=0,0,($E8/$L8)*100)</f>
        <v>0</v>
      </c>
      <c r="O8" s="31">
        <f>IF($M8=0,0,($H8/$M8)*100)</f>
        <v>0</v>
      </c>
      <c r="P8" s="6"/>
      <c r="Q8" s="33"/>
    </row>
    <row r="9" spans="1:17" ht="12.75">
      <c r="A9" s="3"/>
      <c r="B9" s="29" t="s">
        <v>16</v>
      </c>
      <c r="C9" s="63">
        <v>0</v>
      </c>
      <c r="D9" s="64">
        <v>207850086</v>
      </c>
      <c r="E9" s="65">
        <f>($D9-$C9)</f>
        <v>207850086</v>
      </c>
      <c r="F9" s="63">
        <v>0</v>
      </c>
      <c r="G9" s="64">
        <v>217411190</v>
      </c>
      <c r="H9" s="65">
        <f>($G9-$F9)</f>
        <v>217411190</v>
      </c>
      <c r="I9" s="65">
        <v>227412105</v>
      </c>
      <c r="J9" s="30">
        <f>IF($C9=0,0,($E9/$C9)*100)</f>
        <v>0</v>
      </c>
      <c r="K9" s="31">
        <f>IF($F9=0,0,($H9/$F9)*100)</f>
        <v>0</v>
      </c>
      <c r="L9" s="84">
        <v>1358917644</v>
      </c>
      <c r="M9" s="85">
        <v>1495077818</v>
      </c>
      <c r="N9" s="32">
        <f>IF($L9=0,0,($E9/$L9)*100)</f>
        <v>15.295267297302088</v>
      </c>
      <c r="O9" s="31">
        <f>IF($M9=0,0,($H9/$M9)*100)</f>
        <v>14.541797582873375</v>
      </c>
      <c r="P9" s="6"/>
      <c r="Q9" s="33"/>
    </row>
    <row r="10" spans="1:17" ht="12.75">
      <c r="A10" s="3"/>
      <c r="B10" s="29" t="s">
        <v>17</v>
      </c>
      <c r="C10" s="63">
        <v>0</v>
      </c>
      <c r="D10" s="64">
        <v>1151067558</v>
      </c>
      <c r="E10" s="65">
        <f aca="true" t="shared" si="0" ref="E10:E33">($D10-$C10)</f>
        <v>1151067558</v>
      </c>
      <c r="F10" s="63">
        <v>0</v>
      </c>
      <c r="G10" s="64">
        <v>1277666628</v>
      </c>
      <c r="H10" s="65">
        <f aca="true" t="shared" si="1" ref="H10:H33">($G10-$F10)</f>
        <v>1277666628</v>
      </c>
      <c r="I10" s="65">
        <v>1381456901</v>
      </c>
      <c r="J10" s="30">
        <f aca="true" t="shared" si="2" ref="J10:J33">IF($C10=0,0,($E10/$C10)*100)</f>
        <v>0</v>
      </c>
      <c r="K10" s="31">
        <f aca="true" t="shared" si="3" ref="K10:K33">IF($F10=0,0,($H10/$F10)*100)</f>
        <v>0</v>
      </c>
      <c r="L10" s="84">
        <v>1358917644</v>
      </c>
      <c r="M10" s="85">
        <v>1495077818</v>
      </c>
      <c r="N10" s="32">
        <f aca="true" t="shared" si="4" ref="N10:N33">IF($L10=0,0,($E10/$L10)*100)</f>
        <v>84.70473270269791</v>
      </c>
      <c r="O10" s="31">
        <f aca="true" t="shared" si="5" ref="O10:O33">IF($M10=0,0,($H10/$M10)*100)</f>
        <v>85.45820241712663</v>
      </c>
      <c r="P10" s="6"/>
      <c r="Q10" s="33"/>
    </row>
    <row r="11" spans="1:17" ht="16.5">
      <c r="A11" s="7"/>
      <c r="B11" s="34" t="s">
        <v>18</v>
      </c>
      <c r="C11" s="66">
        <f>SUM(C8:C10)</f>
        <v>0</v>
      </c>
      <c r="D11" s="67">
        <v>1358917644</v>
      </c>
      <c r="E11" s="68">
        <f t="shared" si="0"/>
        <v>1358917644</v>
      </c>
      <c r="F11" s="66">
        <f>SUM(F8:F10)</f>
        <v>0</v>
      </c>
      <c r="G11" s="67">
        <v>1495077818</v>
      </c>
      <c r="H11" s="68">
        <f t="shared" si="1"/>
        <v>1495077818</v>
      </c>
      <c r="I11" s="68">
        <v>1608869006</v>
      </c>
      <c r="J11" s="35">
        <f t="shared" si="2"/>
        <v>0</v>
      </c>
      <c r="K11" s="36">
        <f t="shared" si="3"/>
        <v>0</v>
      </c>
      <c r="L11" s="86">
        <v>1358917644</v>
      </c>
      <c r="M11" s="87">
        <v>1495077818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612024060</v>
      </c>
      <c r="D13" s="64">
        <v>631768896</v>
      </c>
      <c r="E13" s="65">
        <f t="shared" si="0"/>
        <v>19744836</v>
      </c>
      <c r="F13" s="63">
        <v>645145509</v>
      </c>
      <c r="G13" s="64">
        <v>668338452</v>
      </c>
      <c r="H13" s="65">
        <f t="shared" si="1"/>
        <v>23192943</v>
      </c>
      <c r="I13" s="65">
        <v>707034072</v>
      </c>
      <c r="J13" s="30">
        <f t="shared" si="2"/>
        <v>3.226153560041414</v>
      </c>
      <c r="K13" s="31">
        <f t="shared" si="3"/>
        <v>3.594994102330487</v>
      </c>
      <c r="L13" s="84">
        <v>1271547132</v>
      </c>
      <c r="M13" s="85">
        <v>1312518924</v>
      </c>
      <c r="N13" s="32">
        <f t="shared" si="4"/>
        <v>1.5528198289389088</v>
      </c>
      <c r="O13" s="31">
        <f t="shared" si="5"/>
        <v>1.7670558935118257</v>
      </c>
      <c r="P13" s="6"/>
      <c r="Q13" s="33"/>
    </row>
    <row r="14" spans="1:17" ht="12.75">
      <c r="A14" s="3"/>
      <c r="B14" s="29" t="s">
        <v>21</v>
      </c>
      <c r="C14" s="63">
        <v>25807407</v>
      </c>
      <c r="D14" s="64">
        <v>15304344</v>
      </c>
      <c r="E14" s="65">
        <f t="shared" si="0"/>
        <v>-10503063</v>
      </c>
      <c r="F14" s="63">
        <v>27201007</v>
      </c>
      <c r="G14" s="64">
        <v>16008348</v>
      </c>
      <c r="H14" s="65">
        <f t="shared" si="1"/>
        <v>-11192659</v>
      </c>
      <c r="I14" s="65">
        <v>16744728</v>
      </c>
      <c r="J14" s="30">
        <f t="shared" si="2"/>
        <v>-40.69786243926017</v>
      </c>
      <c r="K14" s="31">
        <f t="shared" si="3"/>
        <v>-41.147958235516796</v>
      </c>
      <c r="L14" s="84">
        <v>1271547132</v>
      </c>
      <c r="M14" s="85">
        <v>1312518924</v>
      </c>
      <c r="N14" s="32">
        <f t="shared" si="4"/>
        <v>-0.8260065817206372</v>
      </c>
      <c r="O14" s="31">
        <f t="shared" si="5"/>
        <v>-0.8527617236854407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1271547132</v>
      </c>
      <c r="M15" s="85">
        <v>1312518924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92225112</v>
      </c>
      <c r="E16" s="65">
        <f t="shared" si="0"/>
        <v>92225112</v>
      </c>
      <c r="F16" s="63">
        <v>0</v>
      </c>
      <c r="G16" s="64">
        <v>125310300</v>
      </c>
      <c r="H16" s="65">
        <f t="shared" si="1"/>
        <v>125310300</v>
      </c>
      <c r="I16" s="65">
        <v>131436528</v>
      </c>
      <c r="J16" s="30">
        <f t="shared" si="2"/>
        <v>0</v>
      </c>
      <c r="K16" s="31">
        <f t="shared" si="3"/>
        <v>0</v>
      </c>
      <c r="L16" s="84">
        <v>1271547132</v>
      </c>
      <c r="M16" s="85">
        <v>1312518924</v>
      </c>
      <c r="N16" s="32">
        <f t="shared" si="4"/>
        <v>7.252984154424564</v>
      </c>
      <c r="O16" s="31">
        <f t="shared" si="5"/>
        <v>9.54731377267365</v>
      </c>
      <c r="P16" s="6"/>
      <c r="Q16" s="33"/>
    </row>
    <row r="17" spans="1:17" ht="12.75">
      <c r="A17" s="3"/>
      <c r="B17" s="29" t="s">
        <v>23</v>
      </c>
      <c r="C17" s="63">
        <v>456600336</v>
      </c>
      <c r="D17" s="64">
        <v>532248780</v>
      </c>
      <c r="E17" s="65">
        <f t="shared" si="0"/>
        <v>75648444</v>
      </c>
      <c r="F17" s="63">
        <v>481371606</v>
      </c>
      <c r="G17" s="64">
        <v>502861824</v>
      </c>
      <c r="H17" s="65">
        <f t="shared" si="1"/>
        <v>21490218</v>
      </c>
      <c r="I17" s="65">
        <v>570506664</v>
      </c>
      <c r="J17" s="42">
        <f t="shared" si="2"/>
        <v>16.567759161701538</v>
      </c>
      <c r="K17" s="31">
        <f t="shared" si="3"/>
        <v>4.464371751914258</v>
      </c>
      <c r="L17" s="88">
        <v>1271547132</v>
      </c>
      <c r="M17" s="85">
        <v>1312518924</v>
      </c>
      <c r="N17" s="32">
        <f t="shared" si="4"/>
        <v>5.949322844290761</v>
      </c>
      <c r="O17" s="31">
        <f t="shared" si="5"/>
        <v>1.6373263354182315</v>
      </c>
      <c r="P17" s="6"/>
      <c r="Q17" s="33"/>
    </row>
    <row r="18" spans="1:17" ht="16.5">
      <c r="A18" s="3"/>
      <c r="B18" s="34" t="s">
        <v>24</v>
      </c>
      <c r="C18" s="66">
        <f>SUM(C13:C17)</f>
        <v>1094431803</v>
      </c>
      <c r="D18" s="67">
        <v>1271547132</v>
      </c>
      <c r="E18" s="68">
        <f t="shared" si="0"/>
        <v>177115329</v>
      </c>
      <c r="F18" s="66">
        <f>SUM(F13:F17)</f>
        <v>1153718122</v>
      </c>
      <c r="G18" s="67">
        <v>1312518924</v>
      </c>
      <c r="H18" s="68">
        <f t="shared" si="1"/>
        <v>158800802</v>
      </c>
      <c r="I18" s="68">
        <v>1425721992</v>
      </c>
      <c r="J18" s="43">
        <f t="shared" si="2"/>
        <v>16.183313433920745</v>
      </c>
      <c r="K18" s="36">
        <f t="shared" si="3"/>
        <v>13.764263468854484</v>
      </c>
      <c r="L18" s="89">
        <v>1271547132</v>
      </c>
      <c r="M18" s="87">
        <v>1312518924</v>
      </c>
      <c r="N18" s="37">
        <f t="shared" si="4"/>
        <v>13.929120245933596</v>
      </c>
      <c r="O18" s="36">
        <f t="shared" si="5"/>
        <v>12.098934277918266</v>
      </c>
      <c r="P18" s="6"/>
      <c r="Q18" s="38"/>
    </row>
    <row r="19" spans="1:17" ht="16.5">
      <c r="A19" s="44"/>
      <c r="B19" s="45" t="s">
        <v>25</v>
      </c>
      <c r="C19" s="72">
        <f>C11-C18</f>
        <v>-1094431803</v>
      </c>
      <c r="D19" s="73">
        <v>87370512</v>
      </c>
      <c r="E19" s="74">
        <f t="shared" si="0"/>
        <v>1181802315</v>
      </c>
      <c r="F19" s="75">
        <f>F11-F18</f>
        <v>-1153718122</v>
      </c>
      <c r="G19" s="76">
        <v>182558894</v>
      </c>
      <c r="H19" s="77">
        <f t="shared" si="1"/>
        <v>1336277016</v>
      </c>
      <c r="I19" s="77">
        <v>183147014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766996884</v>
      </c>
      <c r="M22" s="85">
        <v>774124716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106790544</v>
      </c>
      <c r="E23" s="65">
        <f t="shared" si="0"/>
        <v>106790544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766996884</v>
      </c>
      <c r="M23" s="85">
        <v>774124716</v>
      </c>
      <c r="N23" s="32">
        <f t="shared" si="4"/>
        <v>13.923204412913886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0</v>
      </c>
      <c r="D24" s="64">
        <v>660206340</v>
      </c>
      <c r="E24" s="65">
        <f t="shared" si="0"/>
        <v>660206340</v>
      </c>
      <c r="F24" s="63">
        <v>0</v>
      </c>
      <c r="G24" s="64">
        <v>774124716</v>
      </c>
      <c r="H24" s="65">
        <f t="shared" si="1"/>
        <v>774124716</v>
      </c>
      <c r="I24" s="65">
        <v>809734452</v>
      </c>
      <c r="J24" s="30">
        <f t="shared" si="2"/>
        <v>0</v>
      </c>
      <c r="K24" s="31">
        <f t="shared" si="3"/>
        <v>0</v>
      </c>
      <c r="L24" s="84">
        <v>766996884</v>
      </c>
      <c r="M24" s="85">
        <v>774124716</v>
      </c>
      <c r="N24" s="32">
        <f t="shared" si="4"/>
        <v>86.07679558708612</v>
      </c>
      <c r="O24" s="31">
        <f t="shared" si="5"/>
        <v>100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766996884</v>
      </c>
      <c r="M25" s="85">
        <v>774124716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0</v>
      </c>
      <c r="D26" s="67">
        <v>766996884</v>
      </c>
      <c r="E26" s="68">
        <f t="shared" si="0"/>
        <v>766996884</v>
      </c>
      <c r="F26" s="66">
        <f>SUM(F22:F24)</f>
        <v>0</v>
      </c>
      <c r="G26" s="67">
        <v>774124716</v>
      </c>
      <c r="H26" s="68">
        <f t="shared" si="1"/>
        <v>774124716</v>
      </c>
      <c r="I26" s="68">
        <v>809734452</v>
      </c>
      <c r="J26" s="43">
        <f t="shared" si="2"/>
        <v>0</v>
      </c>
      <c r="K26" s="36">
        <f t="shared" si="3"/>
        <v>0</v>
      </c>
      <c r="L26" s="89">
        <v>766996884</v>
      </c>
      <c r="M26" s="87">
        <v>774124716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121926268</v>
      </c>
      <c r="D28" s="64">
        <v>186800112</v>
      </c>
      <c r="E28" s="65">
        <f t="shared" si="0"/>
        <v>64873844</v>
      </c>
      <c r="F28" s="63">
        <v>121926268</v>
      </c>
      <c r="G28" s="64">
        <v>0</v>
      </c>
      <c r="H28" s="65">
        <f t="shared" si="1"/>
        <v>-121926268</v>
      </c>
      <c r="I28" s="65">
        <v>0</v>
      </c>
      <c r="J28" s="30">
        <f t="shared" si="2"/>
        <v>53.20743844960464</v>
      </c>
      <c r="K28" s="31">
        <f t="shared" si="3"/>
        <v>-100</v>
      </c>
      <c r="L28" s="84">
        <v>766996884</v>
      </c>
      <c r="M28" s="85">
        <v>774124716</v>
      </c>
      <c r="N28" s="32">
        <f t="shared" si="4"/>
        <v>8.458162654021944</v>
      </c>
      <c r="O28" s="31">
        <f t="shared" si="5"/>
        <v>-15.75020994420749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766996884</v>
      </c>
      <c r="M29" s="85">
        <v>774124716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766996884</v>
      </c>
      <c r="M30" s="85">
        <v>774124716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766996884</v>
      </c>
      <c r="M31" s="85">
        <v>774124716</v>
      </c>
      <c r="N31" s="32">
        <f t="shared" si="4"/>
        <v>0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618986258</v>
      </c>
      <c r="D32" s="64">
        <v>580196772</v>
      </c>
      <c r="E32" s="65">
        <f t="shared" si="0"/>
        <v>-38789486</v>
      </c>
      <c r="F32" s="63">
        <v>662392962</v>
      </c>
      <c r="G32" s="64">
        <v>774124716</v>
      </c>
      <c r="H32" s="65">
        <f t="shared" si="1"/>
        <v>111731754</v>
      </c>
      <c r="I32" s="65">
        <v>809734452</v>
      </c>
      <c r="J32" s="30">
        <f t="shared" si="2"/>
        <v>-6.266615049796469</v>
      </c>
      <c r="K32" s="31">
        <f t="shared" si="3"/>
        <v>16.867895706899134</v>
      </c>
      <c r="L32" s="84">
        <v>766996884</v>
      </c>
      <c r="M32" s="85">
        <v>774124716</v>
      </c>
      <c r="N32" s="32">
        <f t="shared" si="4"/>
        <v>-5.057319893883689</v>
      </c>
      <c r="O32" s="31">
        <f t="shared" si="5"/>
        <v>14.433301468183585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740912526</v>
      </c>
      <c r="D33" s="82">
        <v>766996884</v>
      </c>
      <c r="E33" s="83">
        <f t="shared" si="0"/>
        <v>26084358</v>
      </c>
      <c r="F33" s="81">
        <f>SUM(F28:F32)</f>
        <v>784319230</v>
      </c>
      <c r="G33" s="82">
        <v>774124716</v>
      </c>
      <c r="H33" s="83">
        <f t="shared" si="1"/>
        <v>-10194514</v>
      </c>
      <c r="I33" s="83">
        <v>809734452</v>
      </c>
      <c r="J33" s="58">
        <f t="shared" si="2"/>
        <v>3.520571873824684</v>
      </c>
      <c r="K33" s="59">
        <f t="shared" si="3"/>
        <v>-1.2997914127389174</v>
      </c>
      <c r="L33" s="96">
        <v>766996884</v>
      </c>
      <c r="M33" s="97">
        <v>774124716</v>
      </c>
      <c r="N33" s="60">
        <f t="shared" si="4"/>
        <v>3.4008427601382536</v>
      </c>
      <c r="O33" s="59">
        <f t="shared" si="5"/>
        <v>-1.3169084760239071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29775399</v>
      </c>
      <c r="D8" s="64">
        <v>32475401</v>
      </c>
      <c r="E8" s="65">
        <f>($D8-$C8)</f>
        <v>2700002</v>
      </c>
      <c r="F8" s="63">
        <v>31561924</v>
      </c>
      <c r="G8" s="64">
        <v>33510449</v>
      </c>
      <c r="H8" s="65">
        <f>($G8-$F8)</f>
        <v>1948525</v>
      </c>
      <c r="I8" s="65">
        <v>35462979</v>
      </c>
      <c r="J8" s="30">
        <f>IF($C8=0,0,($E8/$C8)*100)</f>
        <v>9.067895278246313</v>
      </c>
      <c r="K8" s="31">
        <f>IF($F8=0,0,($H8/$F8)*100)</f>
        <v>6.173657220643456</v>
      </c>
      <c r="L8" s="84">
        <v>293567476</v>
      </c>
      <c r="M8" s="85">
        <v>307822353</v>
      </c>
      <c r="N8" s="32">
        <f>IF($L8=0,0,($E8/$L8)*100)</f>
        <v>0.9197210933543606</v>
      </c>
      <c r="O8" s="31">
        <f>IF($M8=0,0,($H8/$M8)*100)</f>
        <v>0.6330030879856213</v>
      </c>
      <c r="P8" s="6"/>
      <c r="Q8" s="33"/>
    </row>
    <row r="9" spans="1:17" ht="12.75">
      <c r="A9" s="3"/>
      <c r="B9" s="29" t="s">
        <v>16</v>
      </c>
      <c r="C9" s="63">
        <v>27820609</v>
      </c>
      <c r="D9" s="64">
        <v>40148059</v>
      </c>
      <c r="E9" s="65">
        <f>($D9-$C9)</f>
        <v>12327450</v>
      </c>
      <c r="F9" s="63">
        <v>29489846</v>
      </c>
      <c r="G9" s="64">
        <v>42346944</v>
      </c>
      <c r="H9" s="65">
        <f>($G9-$F9)</f>
        <v>12857098</v>
      </c>
      <c r="I9" s="65">
        <v>44677760</v>
      </c>
      <c r="J9" s="30">
        <f>IF($C9=0,0,($E9/$C9)*100)</f>
        <v>44.3104965818685</v>
      </c>
      <c r="K9" s="31">
        <f>IF($F9=0,0,($H9/$F9)*100)</f>
        <v>43.59838976439551</v>
      </c>
      <c r="L9" s="84">
        <v>293567476</v>
      </c>
      <c r="M9" s="85">
        <v>307822353</v>
      </c>
      <c r="N9" s="32">
        <f>IF($L9=0,0,($E9/$L9)*100)</f>
        <v>4.19918792366495</v>
      </c>
      <c r="O9" s="31">
        <f>IF($M9=0,0,($H9/$M9)*100)</f>
        <v>4.176791540541567</v>
      </c>
      <c r="P9" s="6"/>
      <c r="Q9" s="33"/>
    </row>
    <row r="10" spans="1:17" ht="12.75">
      <c r="A10" s="3"/>
      <c r="B10" s="29" t="s">
        <v>17</v>
      </c>
      <c r="C10" s="63">
        <v>257508683</v>
      </c>
      <c r="D10" s="64">
        <v>220944016</v>
      </c>
      <c r="E10" s="65">
        <f aca="true" t="shared" si="0" ref="E10:E33">($D10-$C10)</f>
        <v>-36564667</v>
      </c>
      <c r="F10" s="63">
        <v>276598045</v>
      </c>
      <c r="G10" s="64">
        <v>231964960</v>
      </c>
      <c r="H10" s="65">
        <f aca="true" t="shared" si="1" ref="H10:H33">($G10-$F10)</f>
        <v>-44633085</v>
      </c>
      <c r="I10" s="65">
        <v>242568383</v>
      </c>
      <c r="J10" s="30">
        <f aca="true" t="shared" si="2" ref="J10:J33">IF($C10=0,0,($E10/$C10)*100)</f>
        <v>-14.199391870603447</v>
      </c>
      <c r="K10" s="31">
        <f aca="true" t="shared" si="3" ref="K10:K33">IF($F10=0,0,($H10/$F10)*100)</f>
        <v>-16.13644268526916</v>
      </c>
      <c r="L10" s="84">
        <v>293567476</v>
      </c>
      <c r="M10" s="85">
        <v>307822353</v>
      </c>
      <c r="N10" s="32">
        <f aca="true" t="shared" si="4" ref="N10:N33">IF($L10=0,0,($E10/$L10)*100)</f>
        <v>-12.455285407706404</v>
      </c>
      <c r="O10" s="31">
        <f aca="true" t="shared" si="5" ref="O10:O33">IF($M10=0,0,($H10/$M10)*100)</f>
        <v>-14.49962439862189</v>
      </c>
      <c r="P10" s="6"/>
      <c r="Q10" s="33"/>
    </row>
    <row r="11" spans="1:17" ht="16.5">
      <c r="A11" s="7"/>
      <c r="B11" s="34" t="s">
        <v>18</v>
      </c>
      <c r="C11" s="66">
        <f>SUM(C8:C10)</f>
        <v>315104691</v>
      </c>
      <c r="D11" s="67">
        <v>293567476</v>
      </c>
      <c r="E11" s="68">
        <f t="shared" si="0"/>
        <v>-21537215</v>
      </c>
      <c r="F11" s="66">
        <f>SUM(F8:F10)</f>
        <v>337649815</v>
      </c>
      <c r="G11" s="67">
        <v>307822353</v>
      </c>
      <c r="H11" s="68">
        <f t="shared" si="1"/>
        <v>-29827462</v>
      </c>
      <c r="I11" s="68">
        <v>322709122</v>
      </c>
      <c r="J11" s="35">
        <f t="shared" si="2"/>
        <v>-6.834939502693725</v>
      </c>
      <c r="K11" s="36">
        <f t="shared" si="3"/>
        <v>-8.83384520734892</v>
      </c>
      <c r="L11" s="86">
        <v>293567476</v>
      </c>
      <c r="M11" s="87">
        <v>307822353</v>
      </c>
      <c r="N11" s="37">
        <f t="shared" si="4"/>
        <v>-7.336376390687094</v>
      </c>
      <c r="O11" s="36">
        <f t="shared" si="5"/>
        <v>-9.689829770094702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135464202</v>
      </c>
      <c r="D13" s="64">
        <v>128058729</v>
      </c>
      <c r="E13" s="65">
        <f t="shared" si="0"/>
        <v>-7405473</v>
      </c>
      <c r="F13" s="63">
        <v>142867412</v>
      </c>
      <c r="G13" s="64">
        <v>138095312</v>
      </c>
      <c r="H13" s="65">
        <f t="shared" si="1"/>
        <v>-4772100</v>
      </c>
      <c r="I13" s="65">
        <v>147653119</v>
      </c>
      <c r="J13" s="30">
        <f t="shared" si="2"/>
        <v>-5.466737994736056</v>
      </c>
      <c r="K13" s="31">
        <f t="shared" si="3"/>
        <v>-3.3402298909145216</v>
      </c>
      <c r="L13" s="84">
        <v>334389351</v>
      </c>
      <c r="M13" s="85">
        <v>359476271</v>
      </c>
      <c r="N13" s="32">
        <f t="shared" si="4"/>
        <v>-2.2146258479385605</v>
      </c>
      <c r="O13" s="31">
        <f t="shared" si="5"/>
        <v>-1.3275146052686186</v>
      </c>
      <c r="P13" s="6"/>
      <c r="Q13" s="33"/>
    </row>
    <row r="14" spans="1:17" ht="12.75">
      <c r="A14" s="3"/>
      <c r="B14" s="29" t="s">
        <v>21</v>
      </c>
      <c r="C14" s="63">
        <v>8746928</v>
      </c>
      <c r="D14" s="64">
        <v>8746928</v>
      </c>
      <c r="E14" s="65">
        <f t="shared" si="0"/>
        <v>0</v>
      </c>
      <c r="F14" s="63">
        <v>9184274</v>
      </c>
      <c r="G14" s="64">
        <v>9621621</v>
      </c>
      <c r="H14" s="65">
        <f t="shared" si="1"/>
        <v>437347</v>
      </c>
      <c r="I14" s="65">
        <v>10583783</v>
      </c>
      <c r="J14" s="30">
        <f t="shared" si="2"/>
        <v>0</v>
      </c>
      <c r="K14" s="31">
        <f t="shared" si="3"/>
        <v>4.761911502204748</v>
      </c>
      <c r="L14" s="84">
        <v>334389351</v>
      </c>
      <c r="M14" s="85">
        <v>359476271</v>
      </c>
      <c r="N14" s="32">
        <f t="shared" si="4"/>
        <v>0</v>
      </c>
      <c r="O14" s="31">
        <f t="shared" si="5"/>
        <v>0.12166227238960092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334389351</v>
      </c>
      <c r="M15" s="85">
        <v>359476271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32550000</v>
      </c>
      <c r="D16" s="64">
        <v>37100000</v>
      </c>
      <c r="E16" s="65">
        <f t="shared" si="0"/>
        <v>4550000</v>
      </c>
      <c r="F16" s="63">
        <v>34177500</v>
      </c>
      <c r="G16" s="64">
        <v>39326000</v>
      </c>
      <c r="H16" s="65">
        <f t="shared" si="1"/>
        <v>5148500</v>
      </c>
      <c r="I16" s="65">
        <v>41685560</v>
      </c>
      <c r="J16" s="30">
        <f t="shared" si="2"/>
        <v>13.978494623655912</v>
      </c>
      <c r="K16" s="31">
        <f t="shared" si="3"/>
        <v>15.06400409626216</v>
      </c>
      <c r="L16" s="84">
        <v>334389351</v>
      </c>
      <c r="M16" s="85">
        <v>359476271</v>
      </c>
      <c r="N16" s="32">
        <f t="shared" si="4"/>
        <v>1.360689264294185</v>
      </c>
      <c r="O16" s="31">
        <f t="shared" si="5"/>
        <v>1.432222490145949</v>
      </c>
      <c r="P16" s="6"/>
      <c r="Q16" s="33"/>
    </row>
    <row r="17" spans="1:17" ht="12.75">
      <c r="A17" s="3"/>
      <c r="B17" s="29" t="s">
        <v>23</v>
      </c>
      <c r="C17" s="63">
        <v>151598529</v>
      </c>
      <c r="D17" s="64">
        <v>160483694</v>
      </c>
      <c r="E17" s="65">
        <f t="shared" si="0"/>
        <v>8885165</v>
      </c>
      <c r="F17" s="63">
        <v>159076760</v>
      </c>
      <c r="G17" s="64">
        <v>172433338</v>
      </c>
      <c r="H17" s="65">
        <f t="shared" si="1"/>
        <v>13356578</v>
      </c>
      <c r="I17" s="65">
        <v>179575808</v>
      </c>
      <c r="J17" s="42">
        <f t="shared" si="2"/>
        <v>5.860983651101258</v>
      </c>
      <c r="K17" s="31">
        <f t="shared" si="3"/>
        <v>8.396310058112826</v>
      </c>
      <c r="L17" s="88">
        <v>334389351</v>
      </c>
      <c r="M17" s="85">
        <v>359476271</v>
      </c>
      <c r="N17" s="32">
        <f t="shared" si="4"/>
        <v>2.6571315663697677</v>
      </c>
      <c r="O17" s="31">
        <f t="shared" si="5"/>
        <v>3.715565971251549</v>
      </c>
      <c r="P17" s="6"/>
      <c r="Q17" s="33"/>
    </row>
    <row r="18" spans="1:17" ht="16.5">
      <c r="A18" s="3"/>
      <c r="B18" s="34" t="s">
        <v>24</v>
      </c>
      <c r="C18" s="66">
        <f>SUM(C13:C17)</f>
        <v>328359659</v>
      </c>
      <c r="D18" s="67">
        <v>334389351</v>
      </c>
      <c r="E18" s="68">
        <f t="shared" si="0"/>
        <v>6029692</v>
      </c>
      <c r="F18" s="66">
        <f>SUM(F13:F17)</f>
        <v>345305946</v>
      </c>
      <c r="G18" s="67">
        <v>359476271</v>
      </c>
      <c r="H18" s="68">
        <f t="shared" si="1"/>
        <v>14170325</v>
      </c>
      <c r="I18" s="68">
        <v>379498270</v>
      </c>
      <c r="J18" s="43">
        <f t="shared" si="2"/>
        <v>1.836307181693108</v>
      </c>
      <c r="K18" s="36">
        <f t="shared" si="3"/>
        <v>4.10370141729329</v>
      </c>
      <c r="L18" s="89">
        <v>334389351</v>
      </c>
      <c r="M18" s="87">
        <v>359476271</v>
      </c>
      <c r="N18" s="37">
        <f t="shared" si="4"/>
        <v>1.803194982725392</v>
      </c>
      <c r="O18" s="36">
        <f t="shared" si="5"/>
        <v>3.94193612851848</v>
      </c>
      <c r="P18" s="6"/>
      <c r="Q18" s="38"/>
    </row>
    <row r="19" spans="1:17" ht="16.5">
      <c r="A19" s="44"/>
      <c r="B19" s="45" t="s">
        <v>25</v>
      </c>
      <c r="C19" s="72">
        <f>C11-C18</f>
        <v>-13254968</v>
      </c>
      <c r="D19" s="73">
        <v>-40821875</v>
      </c>
      <c r="E19" s="74">
        <f t="shared" si="0"/>
        <v>-27566907</v>
      </c>
      <c r="F19" s="75">
        <f>F11-F18</f>
        <v>-7656131</v>
      </c>
      <c r="G19" s="76">
        <v>-51653918</v>
      </c>
      <c r="H19" s="77">
        <f t="shared" si="1"/>
        <v>-43997787</v>
      </c>
      <c r="I19" s="77">
        <v>-56789148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600000</v>
      </c>
      <c r="D22" s="64">
        <v>0</v>
      </c>
      <c r="E22" s="65">
        <f t="shared" si="0"/>
        <v>-600000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-100</v>
      </c>
      <c r="K22" s="31">
        <f t="shared" si="3"/>
        <v>0</v>
      </c>
      <c r="L22" s="84">
        <v>60873788</v>
      </c>
      <c r="M22" s="85">
        <v>78278000</v>
      </c>
      <c r="N22" s="32">
        <f t="shared" si="4"/>
        <v>-0.9856459072335042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5205000</v>
      </c>
      <c r="D23" s="64">
        <v>12961087</v>
      </c>
      <c r="E23" s="65">
        <f t="shared" si="0"/>
        <v>7756087</v>
      </c>
      <c r="F23" s="63">
        <v>4440250</v>
      </c>
      <c r="G23" s="64">
        <v>5550000</v>
      </c>
      <c r="H23" s="65">
        <f t="shared" si="1"/>
        <v>1109750</v>
      </c>
      <c r="I23" s="65">
        <v>4011360</v>
      </c>
      <c r="J23" s="30">
        <f t="shared" si="2"/>
        <v>149.01223823246877</v>
      </c>
      <c r="K23" s="31">
        <f t="shared" si="3"/>
        <v>24.992962107989413</v>
      </c>
      <c r="L23" s="84">
        <v>60873788</v>
      </c>
      <c r="M23" s="85">
        <v>78278000</v>
      </c>
      <c r="N23" s="32">
        <f t="shared" si="4"/>
        <v>12.741259012828312</v>
      </c>
      <c r="O23" s="31">
        <f t="shared" si="5"/>
        <v>1.4177035693298246</v>
      </c>
      <c r="P23" s="6"/>
      <c r="Q23" s="33"/>
    </row>
    <row r="24" spans="1:17" ht="12.75">
      <c r="A24" s="7"/>
      <c r="B24" s="29" t="s">
        <v>29</v>
      </c>
      <c r="C24" s="63">
        <v>73430750</v>
      </c>
      <c r="D24" s="64">
        <v>47912701</v>
      </c>
      <c r="E24" s="65">
        <f t="shared" si="0"/>
        <v>-25518049</v>
      </c>
      <c r="F24" s="63">
        <v>80550950</v>
      </c>
      <c r="G24" s="64">
        <v>72728000</v>
      </c>
      <c r="H24" s="65">
        <f t="shared" si="1"/>
        <v>-7822950</v>
      </c>
      <c r="I24" s="65">
        <v>77956651</v>
      </c>
      <c r="J24" s="30">
        <f t="shared" si="2"/>
        <v>-34.75117576764502</v>
      </c>
      <c r="K24" s="31">
        <f t="shared" si="3"/>
        <v>-9.71180352311177</v>
      </c>
      <c r="L24" s="84">
        <v>60873788</v>
      </c>
      <c r="M24" s="85">
        <v>78278000</v>
      </c>
      <c r="N24" s="32">
        <f t="shared" si="4"/>
        <v>-41.919600929056685</v>
      </c>
      <c r="O24" s="31">
        <f t="shared" si="5"/>
        <v>-9.993804133984007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60873788</v>
      </c>
      <c r="M25" s="85">
        <v>78278000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79235750</v>
      </c>
      <c r="D26" s="67">
        <v>60873788</v>
      </c>
      <c r="E26" s="68">
        <f t="shared" si="0"/>
        <v>-18361962</v>
      </c>
      <c r="F26" s="66">
        <f>SUM(F22:F24)</f>
        <v>84991200</v>
      </c>
      <c r="G26" s="67">
        <v>78278000</v>
      </c>
      <c r="H26" s="68">
        <f t="shared" si="1"/>
        <v>-6713200</v>
      </c>
      <c r="I26" s="68">
        <v>81968011</v>
      </c>
      <c r="J26" s="43">
        <f t="shared" si="2"/>
        <v>-23.173835042894147</v>
      </c>
      <c r="K26" s="36">
        <f t="shared" si="3"/>
        <v>-7.898700100716309</v>
      </c>
      <c r="L26" s="89">
        <v>60873788</v>
      </c>
      <c r="M26" s="87">
        <v>78278000</v>
      </c>
      <c r="N26" s="37">
        <f t="shared" si="4"/>
        <v>-30.16398782346188</v>
      </c>
      <c r="O26" s="36">
        <f t="shared" si="5"/>
        <v>-8.576100564654181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60873788</v>
      </c>
      <c r="M28" s="85">
        <v>78278000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29742000</v>
      </c>
      <c r="D29" s="64">
        <v>6550000</v>
      </c>
      <c r="E29" s="65">
        <f t="shared" si="0"/>
        <v>-23192000</v>
      </c>
      <c r="F29" s="63">
        <v>33547000</v>
      </c>
      <c r="G29" s="64">
        <v>25583000</v>
      </c>
      <c r="H29" s="65">
        <f t="shared" si="1"/>
        <v>-7964000</v>
      </c>
      <c r="I29" s="65">
        <v>33817980</v>
      </c>
      <c r="J29" s="30">
        <f t="shared" si="2"/>
        <v>-77.97727119897787</v>
      </c>
      <c r="K29" s="31">
        <f t="shared" si="3"/>
        <v>-23.7398277044147</v>
      </c>
      <c r="L29" s="84">
        <v>60873788</v>
      </c>
      <c r="M29" s="85">
        <v>78278000</v>
      </c>
      <c r="N29" s="32">
        <f t="shared" si="4"/>
        <v>-38.09849980093239</v>
      </c>
      <c r="O29" s="31">
        <f t="shared" si="5"/>
        <v>-10.173995247706891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60873788</v>
      </c>
      <c r="M30" s="85">
        <v>78278000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23758518</v>
      </c>
      <c r="E31" s="65">
        <f t="shared" si="0"/>
        <v>23758518</v>
      </c>
      <c r="F31" s="63">
        <v>0</v>
      </c>
      <c r="G31" s="64">
        <v>15267882</v>
      </c>
      <c r="H31" s="65">
        <f t="shared" si="1"/>
        <v>15267882</v>
      </c>
      <c r="I31" s="65">
        <v>10000000</v>
      </c>
      <c r="J31" s="30">
        <f t="shared" si="2"/>
        <v>0</v>
      </c>
      <c r="K31" s="31">
        <f t="shared" si="3"/>
        <v>0</v>
      </c>
      <c r="L31" s="84">
        <v>60873788</v>
      </c>
      <c r="M31" s="85">
        <v>78278000</v>
      </c>
      <c r="N31" s="32">
        <f t="shared" si="4"/>
        <v>39.029143381055896</v>
      </c>
      <c r="O31" s="31">
        <f t="shared" si="5"/>
        <v>19.504690973198088</v>
      </c>
      <c r="P31" s="6"/>
      <c r="Q31" s="33"/>
    </row>
    <row r="32" spans="1:17" ht="12.75">
      <c r="A32" s="7"/>
      <c r="B32" s="29" t="s">
        <v>36</v>
      </c>
      <c r="C32" s="63">
        <v>49493750</v>
      </c>
      <c r="D32" s="64">
        <v>30565270</v>
      </c>
      <c r="E32" s="65">
        <f t="shared" si="0"/>
        <v>-18928480</v>
      </c>
      <c r="F32" s="63">
        <v>51444200</v>
      </c>
      <c r="G32" s="64">
        <v>37427118</v>
      </c>
      <c r="H32" s="65">
        <f t="shared" si="1"/>
        <v>-14017082</v>
      </c>
      <c r="I32" s="65">
        <v>38150031</v>
      </c>
      <c r="J32" s="30">
        <f t="shared" si="2"/>
        <v>-38.24418234625584</v>
      </c>
      <c r="K32" s="31">
        <f t="shared" si="3"/>
        <v>-27.247157113921496</v>
      </c>
      <c r="L32" s="84">
        <v>60873788</v>
      </c>
      <c r="M32" s="85">
        <v>78278000</v>
      </c>
      <c r="N32" s="32">
        <f t="shared" si="4"/>
        <v>-31.0946314035854</v>
      </c>
      <c r="O32" s="31">
        <f t="shared" si="5"/>
        <v>-17.90679629014538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79235750</v>
      </c>
      <c r="D33" s="82">
        <v>60873788</v>
      </c>
      <c r="E33" s="83">
        <f t="shared" si="0"/>
        <v>-18361962</v>
      </c>
      <c r="F33" s="81">
        <f>SUM(F28:F32)</f>
        <v>84991200</v>
      </c>
      <c r="G33" s="82">
        <v>78278000</v>
      </c>
      <c r="H33" s="83">
        <f t="shared" si="1"/>
        <v>-6713200</v>
      </c>
      <c r="I33" s="83">
        <v>81968011</v>
      </c>
      <c r="J33" s="58">
        <f t="shared" si="2"/>
        <v>-23.173835042894147</v>
      </c>
      <c r="K33" s="59">
        <f t="shared" si="3"/>
        <v>-7.898700100716309</v>
      </c>
      <c r="L33" s="96">
        <v>60873788</v>
      </c>
      <c r="M33" s="97">
        <v>78278000</v>
      </c>
      <c r="N33" s="60">
        <f t="shared" si="4"/>
        <v>-30.16398782346188</v>
      </c>
      <c r="O33" s="59">
        <f t="shared" si="5"/>
        <v>-8.576100564654181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16116908</v>
      </c>
      <c r="D8" s="64">
        <v>23451683</v>
      </c>
      <c r="E8" s="65">
        <f>($D8-$C8)</f>
        <v>7334775</v>
      </c>
      <c r="F8" s="63">
        <v>16987220</v>
      </c>
      <c r="G8" s="64">
        <v>24306259</v>
      </c>
      <c r="H8" s="65">
        <f>($G8-$F8)</f>
        <v>7319039</v>
      </c>
      <c r="I8" s="65">
        <v>25354749</v>
      </c>
      <c r="J8" s="30">
        <f>IF($C8=0,0,($E8/$C8)*100)</f>
        <v>45.509814909907035</v>
      </c>
      <c r="K8" s="31">
        <f>IF($F8=0,0,($H8/$F8)*100)</f>
        <v>43.085560792172</v>
      </c>
      <c r="L8" s="84">
        <v>236665172</v>
      </c>
      <c r="M8" s="85">
        <v>248745240</v>
      </c>
      <c r="N8" s="32">
        <f>IF($L8=0,0,($E8/$L8)*100)</f>
        <v>3.0992202773291884</v>
      </c>
      <c r="O8" s="31">
        <f>IF($M8=0,0,($H8/$M8)*100)</f>
        <v>2.9423835406860452</v>
      </c>
      <c r="P8" s="6"/>
      <c r="Q8" s="33"/>
    </row>
    <row r="9" spans="1:17" ht="12.75">
      <c r="A9" s="3"/>
      <c r="B9" s="29" t="s">
        <v>16</v>
      </c>
      <c r="C9" s="63">
        <v>12189895</v>
      </c>
      <c r="D9" s="64">
        <v>13663019</v>
      </c>
      <c r="E9" s="65">
        <f>($D9-$C9)</f>
        <v>1473124</v>
      </c>
      <c r="F9" s="63">
        <v>12505499</v>
      </c>
      <c r="G9" s="64">
        <v>14391548</v>
      </c>
      <c r="H9" s="65">
        <f>($G9-$F9)</f>
        <v>1886049</v>
      </c>
      <c r="I9" s="65">
        <v>15390240</v>
      </c>
      <c r="J9" s="30">
        <f>IF($C9=0,0,($E9/$C9)*100)</f>
        <v>12.084796464612698</v>
      </c>
      <c r="K9" s="31">
        <f>IF($F9=0,0,($H9/$F9)*100)</f>
        <v>15.081757233357902</v>
      </c>
      <c r="L9" s="84">
        <v>236665172</v>
      </c>
      <c r="M9" s="85">
        <v>248745240</v>
      </c>
      <c r="N9" s="32">
        <f>IF($L9=0,0,($E9/$L9)*100)</f>
        <v>0.6224506916463399</v>
      </c>
      <c r="O9" s="31">
        <f>IF($M9=0,0,($H9/$M9)*100)</f>
        <v>0.7582251624191884</v>
      </c>
      <c r="P9" s="6"/>
      <c r="Q9" s="33"/>
    </row>
    <row r="10" spans="1:17" ht="12.75">
      <c r="A10" s="3"/>
      <c r="B10" s="29" t="s">
        <v>17</v>
      </c>
      <c r="C10" s="63">
        <v>197782894</v>
      </c>
      <c r="D10" s="64">
        <v>199550470</v>
      </c>
      <c r="E10" s="65">
        <f aca="true" t="shared" si="0" ref="E10:E33">($D10-$C10)</f>
        <v>1767576</v>
      </c>
      <c r="F10" s="63">
        <v>205976597</v>
      </c>
      <c r="G10" s="64">
        <v>210047433</v>
      </c>
      <c r="H10" s="65">
        <f aca="true" t="shared" si="1" ref="H10:H33">($G10-$F10)</f>
        <v>4070836</v>
      </c>
      <c r="I10" s="65">
        <v>222312749</v>
      </c>
      <c r="J10" s="30">
        <f aca="true" t="shared" si="2" ref="J10:J33">IF($C10=0,0,($E10/$C10)*100)</f>
        <v>0.893695083660774</v>
      </c>
      <c r="K10" s="31">
        <f aca="true" t="shared" si="3" ref="K10:K33">IF($F10=0,0,($H10/$F10)*100)</f>
        <v>1.9763585083406345</v>
      </c>
      <c r="L10" s="84">
        <v>236665172</v>
      </c>
      <c r="M10" s="85">
        <v>248745240</v>
      </c>
      <c r="N10" s="32">
        <f aca="true" t="shared" si="4" ref="N10:N33">IF($L10=0,0,($E10/$L10)*100)</f>
        <v>0.7468678154299779</v>
      </c>
      <c r="O10" s="31">
        <f aca="true" t="shared" si="5" ref="O10:O33">IF($M10=0,0,($H10/$M10)*100)</f>
        <v>1.6365483013865911</v>
      </c>
      <c r="P10" s="6"/>
      <c r="Q10" s="33"/>
    </row>
    <row r="11" spans="1:17" ht="16.5">
      <c r="A11" s="7"/>
      <c r="B11" s="34" t="s">
        <v>18</v>
      </c>
      <c r="C11" s="66">
        <f>SUM(C8:C10)</f>
        <v>226089697</v>
      </c>
      <c r="D11" s="67">
        <v>236665172</v>
      </c>
      <c r="E11" s="68">
        <f t="shared" si="0"/>
        <v>10575475</v>
      </c>
      <c r="F11" s="66">
        <f>SUM(F8:F10)</f>
        <v>235469316</v>
      </c>
      <c r="G11" s="67">
        <v>248745240</v>
      </c>
      <c r="H11" s="68">
        <f t="shared" si="1"/>
        <v>13275924</v>
      </c>
      <c r="I11" s="68">
        <v>263057738</v>
      </c>
      <c r="J11" s="35">
        <f t="shared" si="2"/>
        <v>4.6775572440171835</v>
      </c>
      <c r="K11" s="36">
        <f t="shared" si="3"/>
        <v>5.638069632817891</v>
      </c>
      <c r="L11" s="86">
        <v>236665172</v>
      </c>
      <c r="M11" s="87">
        <v>248745240</v>
      </c>
      <c r="N11" s="37">
        <f t="shared" si="4"/>
        <v>4.4685387844055064</v>
      </c>
      <c r="O11" s="36">
        <f t="shared" si="5"/>
        <v>5.337157004491825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100518701</v>
      </c>
      <c r="D13" s="64">
        <v>98165079</v>
      </c>
      <c r="E13" s="65">
        <f t="shared" si="0"/>
        <v>-2353622</v>
      </c>
      <c r="F13" s="63">
        <v>107292386</v>
      </c>
      <c r="G13" s="64">
        <v>105054599</v>
      </c>
      <c r="H13" s="65">
        <f t="shared" si="1"/>
        <v>-2237787</v>
      </c>
      <c r="I13" s="65">
        <v>112379006</v>
      </c>
      <c r="J13" s="30">
        <f t="shared" si="2"/>
        <v>-2.3414767367517015</v>
      </c>
      <c r="K13" s="31">
        <f t="shared" si="3"/>
        <v>-2.0856904049090677</v>
      </c>
      <c r="L13" s="84">
        <v>224252191</v>
      </c>
      <c r="M13" s="85">
        <v>234746240</v>
      </c>
      <c r="N13" s="32">
        <f t="shared" si="4"/>
        <v>-1.0495424769339265</v>
      </c>
      <c r="O13" s="31">
        <f t="shared" si="5"/>
        <v>-0.9532791664735504</v>
      </c>
      <c r="P13" s="6"/>
      <c r="Q13" s="33"/>
    </row>
    <row r="14" spans="1:17" ht="12.75">
      <c r="A14" s="3"/>
      <c r="B14" s="29" t="s">
        <v>21</v>
      </c>
      <c r="C14" s="63">
        <v>6187328</v>
      </c>
      <c r="D14" s="64">
        <v>6099772</v>
      </c>
      <c r="E14" s="65">
        <f t="shared" si="0"/>
        <v>-87556</v>
      </c>
      <c r="F14" s="63">
        <v>6521444</v>
      </c>
      <c r="G14" s="64">
        <v>7374262</v>
      </c>
      <c r="H14" s="65">
        <f t="shared" si="1"/>
        <v>852818</v>
      </c>
      <c r="I14" s="65">
        <v>7661104</v>
      </c>
      <c r="J14" s="30">
        <f t="shared" si="2"/>
        <v>-1.415085801172978</v>
      </c>
      <c r="K14" s="31">
        <f t="shared" si="3"/>
        <v>13.077134450591005</v>
      </c>
      <c r="L14" s="84">
        <v>224252191</v>
      </c>
      <c r="M14" s="85">
        <v>234746240</v>
      </c>
      <c r="N14" s="32">
        <f t="shared" si="4"/>
        <v>-0.03904354272284457</v>
      </c>
      <c r="O14" s="31">
        <f t="shared" si="5"/>
        <v>0.36329357181610233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224252191</v>
      </c>
      <c r="M15" s="85">
        <v>234746240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8764080</v>
      </c>
      <c r="D16" s="64">
        <v>11037708</v>
      </c>
      <c r="E16" s="65">
        <f t="shared" si="0"/>
        <v>2273628</v>
      </c>
      <c r="F16" s="63">
        <v>8780310</v>
      </c>
      <c r="G16" s="64">
        <v>11502469</v>
      </c>
      <c r="H16" s="65">
        <f t="shared" si="1"/>
        <v>2722159</v>
      </c>
      <c r="I16" s="65">
        <v>12339289</v>
      </c>
      <c r="J16" s="30">
        <f t="shared" si="2"/>
        <v>25.942574691239695</v>
      </c>
      <c r="K16" s="31">
        <f t="shared" si="3"/>
        <v>31.002994199521428</v>
      </c>
      <c r="L16" s="84">
        <v>224252191</v>
      </c>
      <c r="M16" s="85">
        <v>234746240</v>
      </c>
      <c r="N16" s="32">
        <f t="shared" si="4"/>
        <v>1.0138710305844905</v>
      </c>
      <c r="O16" s="31">
        <f t="shared" si="5"/>
        <v>1.1596177216725603</v>
      </c>
      <c r="P16" s="6"/>
      <c r="Q16" s="33"/>
    </row>
    <row r="17" spans="1:17" ht="12.75">
      <c r="A17" s="3"/>
      <c r="B17" s="29" t="s">
        <v>23</v>
      </c>
      <c r="C17" s="63">
        <v>97876803</v>
      </c>
      <c r="D17" s="64">
        <v>108949632</v>
      </c>
      <c r="E17" s="65">
        <f t="shared" si="0"/>
        <v>11072829</v>
      </c>
      <c r="F17" s="63">
        <v>102225784</v>
      </c>
      <c r="G17" s="64">
        <v>110814910</v>
      </c>
      <c r="H17" s="65">
        <f t="shared" si="1"/>
        <v>8589126</v>
      </c>
      <c r="I17" s="65">
        <v>114889179</v>
      </c>
      <c r="J17" s="42">
        <f t="shared" si="2"/>
        <v>11.313026846616557</v>
      </c>
      <c r="K17" s="31">
        <f t="shared" si="3"/>
        <v>8.402113110719698</v>
      </c>
      <c r="L17" s="88">
        <v>224252191</v>
      </c>
      <c r="M17" s="85">
        <v>234746240</v>
      </c>
      <c r="N17" s="32">
        <f t="shared" si="4"/>
        <v>4.937668145235647</v>
      </c>
      <c r="O17" s="31">
        <f t="shared" si="5"/>
        <v>3.6588982213304035</v>
      </c>
      <c r="P17" s="6"/>
      <c r="Q17" s="33"/>
    </row>
    <row r="18" spans="1:17" ht="16.5">
      <c r="A18" s="3"/>
      <c r="B18" s="34" t="s">
        <v>24</v>
      </c>
      <c r="C18" s="66">
        <f>SUM(C13:C17)</f>
        <v>213346912</v>
      </c>
      <c r="D18" s="67">
        <v>224252191</v>
      </c>
      <c r="E18" s="68">
        <f t="shared" si="0"/>
        <v>10905279</v>
      </c>
      <c r="F18" s="66">
        <f>SUM(F13:F17)</f>
        <v>224819924</v>
      </c>
      <c r="G18" s="67">
        <v>234746240</v>
      </c>
      <c r="H18" s="68">
        <f t="shared" si="1"/>
        <v>9926316</v>
      </c>
      <c r="I18" s="68">
        <v>247268578</v>
      </c>
      <c r="J18" s="43">
        <f t="shared" si="2"/>
        <v>5.111524182735769</v>
      </c>
      <c r="K18" s="36">
        <f t="shared" si="3"/>
        <v>4.415229675106553</v>
      </c>
      <c r="L18" s="89">
        <v>224252191</v>
      </c>
      <c r="M18" s="87">
        <v>234746240</v>
      </c>
      <c r="N18" s="37">
        <f t="shared" si="4"/>
        <v>4.862953156163366</v>
      </c>
      <c r="O18" s="36">
        <f t="shared" si="5"/>
        <v>4.228530348345515</v>
      </c>
      <c r="P18" s="6"/>
      <c r="Q18" s="38"/>
    </row>
    <row r="19" spans="1:17" ht="16.5">
      <c r="A19" s="44"/>
      <c r="B19" s="45" t="s">
        <v>25</v>
      </c>
      <c r="C19" s="72">
        <f>C11-C18</f>
        <v>12742785</v>
      </c>
      <c r="D19" s="73">
        <v>12412981</v>
      </c>
      <c r="E19" s="74">
        <f t="shared" si="0"/>
        <v>-329804</v>
      </c>
      <c r="F19" s="75">
        <f>F11-F18</f>
        <v>10649392</v>
      </c>
      <c r="G19" s="76">
        <v>13999000</v>
      </c>
      <c r="H19" s="77">
        <f t="shared" si="1"/>
        <v>3349608</v>
      </c>
      <c r="I19" s="77">
        <v>15789160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61599331</v>
      </c>
      <c r="M22" s="85">
        <v>55851050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12742785</v>
      </c>
      <c r="D23" s="64">
        <v>12413000</v>
      </c>
      <c r="E23" s="65">
        <f t="shared" si="0"/>
        <v>-329785</v>
      </c>
      <c r="F23" s="63">
        <v>10649992</v>
      </c>
      <c r="G23" s="64">
        <v>13999000</v>
      </c>
      <c r="H23" s="65">
        <f t="shared" si="1"/>
        <v>3349008</v>
      </c>
      <c r="I23" s="65">
        <v>15789160</v>
      </c>
      <c r="J23" s="30">
        <f t="shared" si="2"/>
        <v>-2.5880135307940924</v>
      </c>
      <c r="K23" s="31">
        <f t="shared" si="3"/>
        <v>31.44610812853193</v>
      </c>
      <c r="L23" s="84">
        <v>61599331</v>
      </c>
      <c r="M23" s="85">
        <v>55851050</v>
      </c>
      <c r="N23" s="32">
        <f t="shared" si="4"/>
        <v>-0.5353710740787104</v>
      </c>
      <c r="O23" s="31">
        <f t="shared" si="5"/>
        <v>5.996320570517474</v>
      </c>
      <c r="P23" s="6"/>
      <c r="Q23" s="33"/>
    </row>
    <row r="24" spans="1:17" ht="12.75">
      <c r="A24" s="7"/>
      <c r="B24" s="29" t="s">
        <v>29</v>
      </c>
      <c r="C24" s="63">
        <v>35121500</v>
      </c>
      <c r="D24" s="64">
        <v>49186331</v>
      </c>
      <c r="E24" s="65">
        <f t="shared" si="0"/>
        <v>14064831</v>
      </c>
      <c r="F24" s="63">
        <v>37608000</v>
      </c>
      <c r="G24" s="64">
        <v>41852050</v>
      </c>
      <c r="H24" s="65">
        <f t="shared" si="1"/>
        <v>4244050</v>
      </c>
      <c r="I24" s="65">
        <v>44802400</v>
      </c>
      <c r="J24" s="30">
        <f t="shared" si="2"/>
        <v>40.046213857608585</v>
      </c>
      <c r="K24" s="31">
        <f t="shared" si="3"/>
        <v>11.284965964688363</v>
      </c>
      <c r="L24" s="84">
        <v>61599331</v>
      </c>
      <c r="M24" s="85">
        <v>55851050</v>
      </c>
      <c r="N24" s="32">
        <f t="shared" si="4"/>
        <v>22.832765829875655</v>
      </c>
      <c r="O24" s="31">
        <f t="shared" si="5"/>
        <v>7.5988723578160124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61599331</v>
      </c>
      <c r="M25" s="85">
        <v>55851050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47864285</v>
      </c>
      <c r="D26" s="67">
        <v>61599331</v>
      </c>
      <c r="E26" s="68">
        <f t="shared" si="0"/>
        <v>13735046</v>
      </c>
      <c r="F26" s="66">
        <f>SUM(F22:F24)</f>
        <v>48257992</v>
      </c>
      <c r="G26" s="67">
        <v>55851050</v>
      </c>
      <c r="H26" s="68">
        <f t="shared" si="1"/>
        <v>7593058</v>
      </c>
      <c r="I26" s="68">
        <v>60591560</v>
      </c>
      <c r="J26" s="43">
        <f t="shared" si="2"/>
        <v>28.695813590446406</v>
      </c>
      <c r="K26" s="36">
        <f t="shared" si="3"/>
        <v>15.734301584699173</v>
      </c>
      <c r="L26" s="89">
        <v>61599331</v>
      </c>
      <c r="M26" s="87">
        <v>55851050</v>
      </c>
      <c r="N26" s="37">
        <f t="shared" si="4"/>
        <v>22.297394755796944</v>
      </c>
      <c r="O26" s="36">
        <f t="shared" si="5"/>
        <v>13.59519292833349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61599331</v>
      </c>
      <c r="M28" s="85">
        <v>55851050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3748500</v>
      </c>
      <c r="D29" s="64">
        <v>19400000</v>
      </c>
      <c r="E29" s="65">
        <f t="shared" si="0"/>
        <v>15651500</v>
      </c>
      <c r="F29" s="63">
        <v>646992</v>
      </c>
      <c r="G29" s="64">
        <v>8800000</v>
      </c>
      <c r="H29" s="65">
        <f t="shared" si="1"/>
        <v>8153008</v>
      </c>
      <c r="I29" s="65">
        <v>10500000</v>
      </c>
      <c r="J29" s="30">
        <f t="shared" si="2"/>
        <v>417.5403494731226</v>
      </c>
      <c r="K29" s="31">
        <f t="shared" si="3"/>
        <v>1260.1404654153373</v>
      </c>
      <c r="L29" s="84">
        <v>61599331</v>
      </c>
      <c r="M29" s="85">
        <v>55851050</v>
      </c>
      <c r="N29" s="32">
        <f t="shared" si="4"/>
        <v>25.408555167587778</v>
      </c>
      <c r="O29" s="31">
        <f t="shared" si="5"/>
        <v>14.59777031944789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61599331</v>
      </c>
      <c r="M30" s="85">
        <v>55851050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40012785</v>
      </c>
      <c r="D31" s="64">
        <v>34446331</v>
      </c>
      <c r="E31" s="65">
        <f t="shared" si="0"/>
        <v>-5566454</v>
      </c>
      <c r="F31" s="63">
        <v>15108000</v>
      </c>
      <c r="G31" s="64">
        <v>41912050</v>
      </c>
      <c r="H31" s="65">
        <f t="shared" si="1"/>
        <v>26804050</v>
      </c>
      <c r="I31" s="65">
        <v>45802400</v>
      </c>
      <c r="J31" s="30">
        <f t="shared" si="2"/>
        <v>-13.911688476570678</v>
      </c>
      <c r="K31" s="31">
        <f t="shared" si="3"/>
        <v>177.4162695260789</v>
      </c>
      <c r="L31" s="84">
        <v>61599331</v>
      </c>
      <c r="M31" s="85">
        <v>55851050</v>
      </c>
      <c r="N31" s="32">
        <f t="shared" si="4"/>
        <v>-9.036549439148942</v>
      </c>
      <c r="O31" s="31">
        <f t="shared" si="5"/>
        <v>47.99202521707291</v>
      </c>
      <c r="P31" s="6"/>
      <c r="Q31" s="33"/>
    </row>
    <row r="32" spans="1:17" ht="12.75">
      <c r="A32" s="7"/>
      <c r="B32" s="29" t="s">
        <v>36</v>
      </c>
      <c r="C32" s="63">
        <v>4103000</v>
      </c>
      <c r="D32" s="64">
        <v>7753000</v>
      </c>
      <c r="E32" s="65">
        <f t="shared" si="0"/>
        <v>3650000</v>
      </c>
      <c r="F32" s="63">
        <v>32503000</v>
      </c>
      <c r="G32" s="64">
        <v>5139000</v>
      </c>
      <c r="H32" s="65">
        <f t="shared" si="1"/>
        <v>-27364000</v>
      </c>
      <c r="I32" s="65">
        <v>4289160</v>
      </c>
      <c r="J32" s="30">
        <f t="shared" si="2"/>
        <v>88.95929807457958</v>
      </c>
      <c r="K32" s="31">
        <f t="shared" si="3"/>
        <v>-84.18915177060579</v>
      </c>
      <c r="L32" s="84">
        <v>61599331</v>
      </c>
      <c r="M32" s="85">
        <v>55851050</v>
      </c>
      <c r="N32" s="32">
        <f t="shared" si="4"/>
        <v>5.925389027358106</v>
      </c>
      <c r="O32" s="31">
        <f t="shared" si="5"/>
        <v>-48.99460260818731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47864285</v>
      </c>
      <c r="D33" s="82">
        <v>61599331</v>
      </c>
      <c r="E33" s="83">
        <f t="shared" si="0"/>
        <v>13735046</v>
      </c>
      <c r="F33" s="81">
        <f>SUM(F28:F32)</f>
        <v>48257992</v>
      </c>
      <c r="G33" s="82">
        <v>55851050</v>
      </c>
      <c r="H33" s="83">
        <f t="shared" si="1"/>
        <v>7593058</v>
      </c>
      <c r="I33" s="83">
        <v>60591560</v>
      </c>
      <c r="J33" s="58">
        <f t="shared" si="2"/>
        <v>28.695813590446406</v>
      </c>
      <c r="K33" s="59">
        <f t="shared" si="3"/>
        <v>15.734301584699173</v>
      </c>
      <c r="L33" s="96">
        <v>61599331</v>
      </c>
      <c r="M33" s="97">
        <v>55851050</v>
      </c>
      <c r="N33" s="60">
        <f t="shared" si="4"/>
        <v>22.297394755796944</v>
      </c>
      <c r="O33" s="59">
        <f t="shared" si="5"/>
        <v>13.59519292833349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508800024</v>
      </c>
      <c r="D8" s="64">
        <v>526156799</v>
      </c>
      <c r="E8" s="65">
        <f>($D8-$C8)</f>
        <v>17356775</v>
      </c>
      <c r="F8" s="63">
        <v>539328000</v>
      </c>
      <c r="G8" s="64">
        <v>551412326</v>
      </c>
      <c r="H8" s="65">
        <f>($G8-$F8)</f>
        <v>12084326</v>
      </c>
      <c r="I8" s="65">
        <v>577880118</v>
      </c>
      <c r="J8" s="30">
        <f>IF($C8=0,0,($E8/$C8)*100)</f>
        <v>3.4113156802838516</v>
      </c>
      <c r="K8" s="31">
        <f>IF($F8=0,0,($H8/$F8)*100)</f>
        <v>2.2406264833274</v>
      </c>
      <c r="L8" s="84">
        <v>3807023077</v>
      </c>
      <c r="M8" s="85">
        <v>4111603006</v>
      </c>
      <c r="N8" s="32">
        <f>IF($L8=0,0,($E8/$L8)*100)</f>
        <v>0.4559146253895955</v>
      </c>
      <c r="O8" s="31">
        <f>IF($M8=0,0,($H8/$M8)*100)</f>
        <v>0.29390789875300527</v>
      </c>
      <c r="P8" s="6"/>
      <c r="Q8" s="33"/>
    </row>
    <row r="9" spans="1:17" ht="12.75">
      <c r="A9" s="3"/>
      <c r="B9" s="29" t="s">
        <v>16</v>
      </c>
      <c r="C9" s="63">
        <v>1963346028</v>
      </c>
      <c r="D9" s="64">
        <v>1780034500</v>
      </c>
      <c r="E9" s="65">
        <f>($D9-$C9)</f>
        <v>-183311528</v>
      </c>
      <c r="F9" s="63">
        <v>2136902004</v>
      </c>
      <c r="G9" s="64">
        <v>1942020057</v>
      </c>
      <c r="H9" s="65">
        <f>($G9-$F9)</f>
        <v>-194881947</v>
      </c>
      <c r="I9" s="65">
        <v>2120200749</v>
      </c>
      <c r="J9" s="30">
        <f>IF($C9=0,0,($E9/$C9)*100)</f>
        <v>-9.336689782938253</v>
      </c>
      <c r="K9" s="31">
        <f>IF($F9=0,0,($H9/$F9)*100)</f>
        <v>-9.119835473746882</v>
      </c>
      <c r="L9" s="84">
        <v>3807023077</v>
      </c>
      <c r="M9" s="85">
        <v>4111603006</v>
      </c>
      <c r="N9" s="32">
        <f>IF($L9=0,0,($E9/$L9)*100)</f>
        <v>-4.815088437668538</v>
      </c>
      <c r="O9" s="31">
        <f>IF($M9=0,0,($H9/$M9)*100)</f>
        <v>-4.739804565655092</v>
      </c>
      <c r="P9" s="6"/>
      <c r="Q9" s="33"/>
    </row>
    <row r="10" spans="1:17" ht="12.75">
      <c r="A10" s="3"/>
      <c r="B10" s="29" t="s">
        <v>17</v>
      </c>
      <c r="C10" s="63">
        <v>1590794652</v>
      </c>
      <c r="D10" s="64">
        <v>1500831778</v>
      </c>
      <c r="E10" s="65">
        <f aca="true" t="shared" si="0" ref="E10:E33">($D10-$C10)</f>
        <v>-89962874</v>
      </c>
      <c r="F10" s="63">
        <v>1702602264</v>
      </c>
      <c r="G10" s="64">
        <v>1618170623</v>
      </c>
      <c r="H10" s="65">
        <f aca="true" t="shared" si="1" ref="H10:H33">($G10-$F10)</f>
        <v>-84431641</v>
      </c>
      <c r="I10" s="65">
        <v>1744667567</v>
      </c>
      <c r="J10" s="30">
        <f aca="true" t="shared" si="2" ref="J10:J33">IF($C10=0,0,($E10/$C10)*100)</f>
        <v>-5.655216019672664</v>
      </c>
      <c r="K10" s="31">
        <f aca="true" t="shared" si="3" ref="K10:K33">IF($F10=0,0,($H10/$F10)*100)</f>
        <v>-4.958976196921115</v>
      </c>
      <c r="L10" s="84">
        <v>3807023077</v>
      </c>
      <c r="M10" s="85">
        <v>4111603006</v>
      </c>
      <c r="N10" s="32">
        <f aca="true" t="shared" si="4" ref="N10:N33">IF($L10=0,0,($E10/$L10)*100)</f>
        <v>-2.3630766659521356</v>
      </c>
      <c r="O10" s="31">
        <f aca="true" t="shared" si="5" ref="O10:O33">IF($M10=0,0,($H10/$M10)*100)</f>
        <v>-2.0534969177907056</v>
      </c>
      <c r="P10" s="6"/>
      <c r="Q10" s="33"/>
    </row>
    <row r="11" spans="1:17" ht="16.5">
      <c r="A11" s="7"/>
      <c r="B11" s="34" t="s">
        <v>18</v>
      </c>
      <c r="C11" s="66">
        <f>SUM(C8:C10)</f>
        <v>4062940704</v>
      </c>
      <c r="D11" s="67">
        <v>3807023077</v>
      </c>
      <c r="E11" s="68">
        <f t="shared" si="0"/>
        <v>-255917627</v>
      </c>
      <c r="F11" s="66">
        <f>SUM(F8:F10)</f>
        <v>4378832268</v>
      </c>
      <c r="G11" s="67">
        <v>4111603006</v>
      </c>
      <c r="H11" s="68">
        <f t="shared" si="1"/>
        <v>-267229262</v>
      </c>
      <c r="I11" s="68">
        <v>4442748434</v>
      </c>
      <c r="J11" s="35">
        <f t="shared" si="2"/>
        <v>-6.29882751545074</v>
      </c>
      <c r="K11" s="36">
        <f t="shared" si="3"/>
        <v>-6.102751730247367</v>
      </c>
      <c r="L11" s="86">
        <v>3807023077</v>
      </c>
      <c r="M11" s="87">
        <v>4111603006</v>
      </c>
      <c r="N11" s="37">
        <f t="shared" si="4"/>
        <v>-6.722250478231078</v>
      </c>
      <c r="O11" s="36">
        <f t="shared" si="5"/>
        <v>-6.4993935846927915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979522884</v>
      </c>
      <c r="D13" s="64">
        <v>990053021</v>
      </c>
      <c r="E13" s="65">
        <f t="shared" si="0"/>
        <v>10530137</v>
      </c>
      <c r="F13" s="63">
        <v>1038292728</v>
      </c>
      <c r="G13" s="64">
        <v>1045408395</v>
      </c>
      <c r="H13" s="65">
        <f t="shared" si="1"/>
        <v>7115667</v>
      </c>
      <c r="I13" s="65">
        <v>1106042099</v>
      </c>
      <c r="J13" s="30">
        <f t="shared" si="2"/>
        <v>1.0750271557718911</v>
      </c>
      <c r="K13" s="31">
        <f t="shared" si="3"/>
        <v>0.6853237827935553</v>
      </c>
      <c r="L13" s="84">
        <v>3679467140</v>
      </c>
      <c r="M13" s="85">
        <v>3931506799</v>
      </c>
      <c r="N13" s="32">
        <f t="shared" si="4"/>
        <v>0.2861864666632136</v>
      </c>
      <c r="O13" s="31">
        <f t="shared" si="5"/>
        <v>0.18099083541734962</v>
      </c>
      <c r="P13" s="6"/>
      <c r="Q13" s="33"/>
    </row>
    <row r="14" spans="1:17" ht="12.75">
      <c r="A14" s="3"/>
      <c r="B14" s="29" t="s">
        <v>21</v>
      </c>
      <c r="C14" s="63">
        <v>249999996</v>
      </c>
      <c r="D14" s="64">
        <v>250000000</v>
      </c>
      <c r="E14" s="65">
        <f t="shared" si="0"/>
        <v>4</v>
      </c>
      <c r="F14" s="63">
        <v>300000000</v>
      </c>
      <c r="G14" s="64">
        <v>300000000</v>
      </c>
      <c r="H14" s="65">
        <f t="shared" si="1"/>
        <v>0</v>
      </c>
      <c r="I14" s="65">
        <v>350000000</v>
      </c>
      <c r="J14" s="30">
        <f t="shared" si="2"/>
        <v>1.6000000256000004E-06</v>
      </c>
      <c r="K14" s="31">
        <f t="shared" si="3"/>
        <v>0</v>
      </c>
      <c r="L14" s="84">
        <v>3679467140</v>
      </c>
      <c r="M14" s="85">
        <v>3931506799</v>
      </c>
      <c r="N14" s="32">
        <f t="shared" si="4"/>
        <v>1.0871139346552229E-07</v>
      </c>
      <c r="O14" s="31">
        <f t="shared" si="5"/>
        <v>0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3679467140</v>
      </c>
      <c r="M15" s="85">
        <v>3931506799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1065400992</v>
      </c>
      <c r="D16" s="64">
        <v>1051821725</v>
      </c>
      <c r="E16" s="65">
        <f t="shared" si="0"/>
        <v>-13579267</v>
      </c>
      <c r="F16" s="63">
        <v>1171942008</v>
      </c>
      <c r="G16" s="64">
        <v>1120190138</v>
      </c>
      <c r="H16" s="65">
        <f t="shared" si="1"/>
        <v>-51751870</v>
      </c>
      <c r="I16" s="65">
        <v>1193002496</v>
      </c>
      <c r="J16" s="30">
        <f t="shared" si="2"/>
        <v>-1.274568646168484</v>
      </c>
      <c r="K16" s="31">
        <f t="shared" si="3"/>
        <v>-4.415907071060465</v>
      </c>
      <c r="L16" s="84">
        <v>3679467140</v>
      </c>
      <c r="M16" s="85">
        <v>3931506799</v>
      </c>
      <c r="N16" s="32">
        <f t="shared" si="4"/>
        <v>-0.36905525945259565</v>
      </c>
      <c r="O16" s="31">
        <f t="shared" si="5"/>
        <v>-1.316336779912561</v>
      </c>
      <c r="P16" s="6"/>
      <c r="Q16" s="33"/>
    </row>
    <row r="17" spans="1:17" ht="12.75">
      <c r="A17" s="3"/>
      <c r="B17" s="29" t="s">
        <v>23</v>
      </c>
      <c r="C17" s="63">
        <v>1531835932</v>
      </c>
      <c r="D17" s="64">
        <v>1387592394</v>
      </c>
      <c r="E17" s="65">
        <f t="shared" si="0"/>
        <v>-144243538</v>
      </c>
      <c r="F17" s="63">
        <v>1624870896</v>
      </c>
      <c r="G17" s="64">
        <v>1465908266</v>
      </c>
      <c r="H17" s="65">
        <f t="shared" si="1"/>
        <v>-158962630</v>
      </c>
      <c r="I17" s="65">
        <v>1531822618</v>
      </c>
      <c r="J17" s="42">
        <f t="shared" si="2"/>
        <v>-9.416382981150752</v>
      </c>
      <c r="K17" s="31">
        <f t="shared" si="3"/>
        <v>-9.78309294549639</v>
      </c>
      <c r="L17" s="88">
        <v>3679467140</v>
      </c>
      <c r="M17" s="85">
        <v>3931506799</v>
      </c>
      <c r="N17" s="32">
        <f t="shared" si="4"/>
        <v>-3.920229003594254</v>
      </c>
      <c r="O17" s="31">
        <f t="shared" si="5"/>
        <v>-4.043300396693528</v>
      </c>
      <c r="P17" s="6"/>
      <c r="Q17" s="33"/>
    </row>
    <row r="18" spans="1:17" ht="16.5">
      <c r="A18" s="3"/>
      <c r="B18" s="34" t="s">
        <v>24</v>
      </c>
      <c r="C18" s="66">
        <f>SUM(C13:C17)</f>
        <v>3826759804</v>
      </c>
      <c r="D18" s="67">
        <v>3679467140</v>
      </c>
      <c r="E18" s="68">
        <f t="shared" si="0"/>
        <v>-147292664</v>
      </c>
      <c r="F18" s="66">
        <f>SUM(F13:F17)</f>
        <v>4135105632</v>
      </c>
      <c r="G18" s="67">
        <v>3931506799</v>
      </c>
      <c r="H18" s="68">
        <f t="shared" si="1"/>
        <v>-203598833</v>
      </c>
      <c r="I18" s="68">
        <v>4180867213</v>
      </c>
      <c r="J18" s="43">
        <f t="shared" si="2"/>
        <v>-3.8490177472346003</v>
      </c>
      <c r="K18" s="36">
        <f t="shared" si="3"/>
        <v>-4.923667038259592</v>
      </c>
      <c r="L18" s="89">
        <v>3679467140</v>
      </c>
      <c r="M18" s="87">
        <v>3931506799</v>
      </c>
      <c r="N18" s="37">
        <f t="shared" si="4"/>
        <v>-4.003097687672243</v>
      </c>
      <c r="O18" s="36">
        <f t="shared" si="5"/>
        <v>-5.178646341188739</v>
      </c>
      <c r="P18" s="6"/>
      <c r="Q18" s="38"/>
    </row>
    <row r="19" spans="1:17" ht="16.5">
      <c r="A19" s="44"/>
      <c r="B19" s="45" t="s">
        <v>25</v>
      </c>
      <c r="C19" s="72">
        <f>C11-C18</f>
        <v>236180900</v>
      </c>
      <c r="D19" s="73">
        <v>127555937</v>
      </c>
      <c r="E19" s="74">
        <f t="shared" si="0"/>
        <v>-108624963</v>
      </c>
      <c r="F19" s="75">
        <f>F11-F18</f>
        <v>243726636</v>
      </c>
      <c r="G19" s="76">
        <v>180096207</v>
      </c>
      <c r="H19" s="77">
        <f t="shared" si="1"/>
        <v>-63630429</v>
      </c>
      <c r="I19" s="77">
        <v>261881221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120200136</v>
      </c>
      <c r="D22" s="64">
        <v>234922529</v>
      </c>
      <c r="E22" s="65">
        <f t="shared" si="0"/>
        <v>114722393</v>
      </c>
      <c r="F22" s="63">
        <v>198000132</v>
      </c>
      <c r="G22" s="64">
        <v>0</v>
      </c>
      <c r="H22" s="65">
        <f t="shared" si="1"/>
        <v>-198000132</v>
      </c>
      <c r="I22" s="65">
        <v>0</v>
      </c>
      <c r="J22" s="30">
        <f t="shared" si="2"/>
        <v>95.4428146404094</v>
      </c>
      <c r="K22" s="31">
        <f t="shared" si="3"/>
        <v>-100</v>
      </c>
      <c r="L22" s="84">
        <v>1201498682</v>
      </c>
      <c r="M22" s="85">
        <v>728151750</v>
      </c>
      <c r="N22" s="32">
        <f t="shared" si="4"/>
        <v>9.548274560654074</v>
      </c>
      <c r="O22" s="31">
        <f t="shared" si="5"/>
        <v>-27.192152185310274</v>
      </c>
      <c r="P22" s="6"/>
      <c r="Q22" s="33"/>
    </row>
    <row r="23" spans="1:17" ht="12.75">
      <c r="A23" s="7"/>
      <c r="B23" s="29" t="s">
        <v>28</v>
      </c>
      <c r="C23" s="63">
        <v>243210096</v>
      </c>
      <c r="D23" s="64">
        <v>91021303</v>
      </c>
      <c r="E23" s="65">
        <f t="shared" si="0"/>
        <v>-152188793</v>
      </c>
      <c r="F23" s="63">
        <v>260792664</v>
      </c>
      <c r="G23" s="64">
        <v>100000000</v>
      </c>
      <c r="H23" s="65">
        <f t="shared" si="1"/>
        <v>-160792664</v>
      </c>
      <c r="I23" s="65">
        <v>110221987</v>
      </c>
      <c r="J23" s="30">
        <f t="shared" si="2"/>
        <v>-62.57503101351516</v>
      </c>
      <c r="K23" s="31">
        <f t="shared" si="3"/>
        <v>-61.655363127852404</v>
      </c>
      <c r="L23" s="84">
        <v>1201498682</v>
      </c>
      <c r="M23" s="85">
        <v>728151750</v>
      </c>
      <c r="N23" s="32">
        <f t="shared" si="4"/>
        <v>-12.666580103664232</v>
      </c>
      <c r="O23" s="31">
        <f t="shared" si="5"/>
        <v>-22.08230138841251</v>
      </c>
      <c r="P23" s="6"/>
      <c r="Q23" s="33"/>
    </row>
    <row r="24" spans="1:17" ht="12.75">
      <c r="A24" s="7"/>
      <c r="B24" s="29" t="s">
        <v>29</v>
      </c>
      <c r="C24" s="63">
        <v>1221451992</v>
      </c>
      <c r="D24" s="64">
        <v>875554850</v>
      </c>
      <c r="E24" s="65">
        <f t="shared" si="0"/>
        <v>-345897142</v>
      </c>
      <c r="F24" s="63">
        <v>842844324</v>
      </c>
      <c r="G24" s="64">
        <v>628151750</v>
      </c>
      <c r="H24" s="65">
        <f t="shared" si="1"/>
        <v>-214692574</v>
      </c>
      <c r="I24" s="65">
        <v>531591450</v>
      </c>
      <c r="J24" s="30">
        <f t="shared" si="2"/>
        <v>-28.31852125711708</v>
      </c>
      <c r="K24" s="31">
        <f t="shared" si="3"/>
        <v>-25.472387709880334</v>
      </c>
      <c r="L24" s="84">
        <v>1201498682</v>
      </c>
      <c r="M24" s="85">
        <v>728151750</v>
      </c>
      <c r="N24" s="32">
        <f t="shared" si="4"/>
        <v>-28.788807443735507</v>
      </c>
      <c r="O24" s="31">
        <f t="shared" si="5"/>
        <v>-29.484592188372822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1201498682</v>
      </c>
      <c r="M25" s="85">
        <v>728151750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1584862224</v>
      </c>
      <c r="D26" s="67">
        <v>1201498682</v>
      </c>
      <c r="E26" s="68">
        <f t="shared" si="0"/>
        <v>-383363542</v>
      </c>
      <c r="F26" s="66">
        <f>SUM(F22:F24)</f>
        <v>1301637120</v>
      </c>
      <c r="G26" s="67">
        <v>728151750</v>
      </c>
      <c r="H26" s="68">
        <f t="shared" si="1"/>
        <v>-573485370</v>
      </c>
      <c r="I26" s="68">
        <v>641813437</v>
      </c>
      <c r="J26" s="43">
        <f t="shared" si="2"/>
        <v>-24.189076892276283</v>
      </c>
      <c r="K26" s="36">
        <f t="shared" si="3"/>
        <v>-44.05877499867244</v>
      </c>
      <c r="L26" s="89">
        <v>1201498682</v>
      </c>
      <c r="M26" s="87">
        <v>728151750</v>
      </c>
      <c r="N26" s="37">
        <f t="shared" si="4"/>
        <v>-31.907112986745666</v>
      </c>
      <c r="O26" s="36">
        <f t="shared" si="5"/>
        <v>-78.75904576209561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390833592</v>
      </c>
      <c r="D28" s="64">
        <v>250087332</v>
      </c>
      <c r="E28" s="65">
        <f t="shared" si="0"/>
        <v>-140746260</v>
      </c>
      <c r="F28" s="63">
        <v>387489348</v>
      </c>
      <c r="G28" s="64">
        <v>226047583</v>
      </c>
      <c r="H28" s="65">
        <f t="shared" si="1"/>
        <v>-161441765</v>
      </c>
      <c r="I28" s="65">
        <v>192611701</v>
      </c>
      <c r="J28" s="30">
        <f t="shared" si="2"/>
        <v>-36.01181241350411</v>
      </c>
      <c r="K28" s="31">
        <f t="shared" si="3"/>
        <v>-41.663536258034114</v>
      </c>
      <c r="L28" s="84">
        <v>1201498682</v>
      </c>
      <c r="M28" s="85">
        <v>728151750</v>
      </c>
      <c r="N28" s="32">
        <f t="shared" si="4"/>
        <v>-11.714225084767925</v>
      </c>
      <c r="O28" s="31">
        <f t="shared" si="5"/>
        <v>-22.171445031890674</v>
      </c>
      <c r="P28" s="6"/>
      <c r="Q28" s="33"/>
    </row>
    <row r="29" spans="1:17" ht="12.75">
      <c r="A29" s="7"/>
      <c r="B29" s="29" t="s">
        <v>33</v>
      </c>
      <c r="C29" s="63">
        <v>89106540</v>
      </c>
      <c r="D29" s="64">
        <v>20200867</v>
      </c>
      <c r="E29" s="65">
        <f t="shared" si="0"/>
        <v>-68905673</v>
      </c>
      <c r="F29" s="63">
        <v>99280488</v>
      </c>
      <c r="G29" s="64">
        <v>28631053</v>
      </c>
      <c r="H29" s="65">
        <f t="shared" si="1"/>
        <v>-70649435</v>
      </c>
      <c r="I29" s="65">
        <v>36942500</v>
      </c>
      <c r="J29" s="30">
        <f t="shared" si="2"/>
        <v>-77.32953495893791</v>
      </c>
      <c r="K29" s="31">
        <f t="shared" si="3"/>
        <v>-71.16145017337143</v>
      </c>
      <c r="L29" s="84">
        <v>1201498682</v>
      </c>
      <c r="M29" s="85">
        <v>728151750</v>
      </c>
      <c r="N29" s="32">
        <f t="shared" si="4"/>
        <v>-5.73497699434014</v>
      </c>
      <c r="O29" s="31">
        <f t="shared" si="5"/>
        <v>-9.702570240337952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1201498682</v>
      </c>
      <c r="M30" s="85">
        <v>728151750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402252288</v>
      </c>
      <c r="D31" s="64">
        <v>421620062</v>
      </c>
      <c r="E31" s="65">
        <f t="shared" si="0"/>
        <v>19367774</v>
      </c>
      <c r="F31" s="63">
        <v>464431404</v>
      </c>
      <c r="G31" s="64">
        <v>274851029</v>
      </c>
      <c r="H31" s="65">
        <f t="shared" si="1"/>
        <v>-189580375</v>
      </c>
      <c r="I31" s="65">
        <v>313433714</v>
      </c>
      <c r="J31" s="30">
        <f t="shared" si="2"/>
        <v>4.814832526198086</v>
      </c>
      <c r="K31" s="31">
        <f t="shared" si="3"/>
        <v>-40.81988714957785</v>
      </c>
      <c r="L31" s="84">
        <v>1201498682</v>
      </c>
      <c r="M31" s="85">
        <v>728151750</v>
      </c>
      <c r="N31" s="32">
        <f t="shared" si="4"/>
        <v>1.6119679771733615</v>
      </c>
      <c r="O31" s="31">
        <f t="shared" si="5"/>
        <v>-26.03583318999096</v>
      </c>
      <c r="P31" s="6"/>
      <c r="Q31" s="33"/>
    </row>
    <row r="32" spans="1:17" ht="12.75">
      <c r="A32" s="7"/>
      <c r="B32" s="29" t="s">
        <v>36</v>
      </c>
      <c r="C32" s="63">
        <v>702669804</v>
      </c>
      <c r="D32" s="64">
        <v>509590421</v>
      </c>
      <c r="E32" s="65">
        <f t="shared" si="0"/>
        <v>-193079383</v>
      </c>
      <c r="F32" s="63">
        <v>350435880</v>
      </c>
      <c r="G32" s="64">
        <v>198622085</v>
      </c>
      <c r="H32" s="65">
        <f t="shared" si="1"/>
        <v>-151813795</v>
      </c>
      <c r="I32" s="65">
        <v>98825522</v>
      </c>
      <c r="J32" s="30">
        <f t="shared" si="2"/>
        <v>-27.47796787351346</v>
      </c>
      <c r="K32" s="31">
        <f t="shared" si="3"/>
        <v>-43.32141874285247</v>
      </c>
      <c r="L32" s="84">
        <v>1201498682</v>
      </c>
      <c r="M32" s="85">
        <v>728151750</v>
      </c>
      <c r="N32" s="32">
        <f t="shared" si="4"/>
        <v>-16.06987888481096</v>
      </c>
      <c r="O32" s="31">
        <f t="shared" si="5"/>
        <v>-20.84919729987602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1584862224</v>
      </c>
      <c r="D33" s="82">
        <v>1201498682</v>
      </c>
      <c r="E33" s="83">
        <f t="shared" si="0"/>
        <v>-383363542</v>
      </c>
      <c r="F33" s="81">
        <f>SUM(F28:F32)</f>
        <v>1301637120</v>
      </c>
      <c r="G33" s="82">
        <v>728151750</v>
      </c>
      <c r="H33" s="83">
        <f t="shared" si="1"/>
        <v>-573485370</v>
      </c>
      <c r="I33" s="83">
        <v>641813437</v>
      </c>
      <c r="J33" s="58">
        <f t="shared" si="2"/>
        <v>-24.189076892276283</v>
      </c>
      <c r="K33" s="59">
        <f t="shared" si="3"/>
        <v>-44.05877499867244</v>
      </c>
      <c r="L33" s="96">
        <v>1201498682</v>
      </c>
      <c r="M33" s="97">
        <v>728151750</v>
      </c>
      <c r="N33" s="60">
        <f t="shared" si="4"/>
        <v>-31.907112986745666</v>
      </c>
      <c r="O33" s="59">
        <f t="shared" si="5"/>
        <v>-78.75904576209561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31840219</v>
      </c>
      <c r="D8" s="64">
        <v>31568339</v>
      </c>
      <c r="E8" s="65">
        <f>($D8-$C8)</f>
        <v>-271880</v>
      </c>
      <c r="F8" s="63">
        <v>33559591</v>
      </c>
      <c r="G8" s="64">
        <v>33020482</v>
      </c>
      <c r="H8" s="65">
        <f>($G8-$F8)</f>
        <v>-539109</v>
      </c>
      <c r="I8" s="65">
        <v>34539425</v>
      </c>
      <c r="J8" s="30">
        <f>IF($C8=0,0,($E8/$C8)*100)</f>
        <v>-0.8538885991958787</v>
      </c>
      <c r="K8" s="31">
        <f>IF($F8=0,0,($H8/$F8)*100)</f>
        <v>-1.6064230341782175</v>
      </c>
      <c r="L8" s="84">
        <v>390754127</v>
      </c>
      <c r="M8" s="85">
        <v>368703583</v>
      </c>
      <c r="N8" s="32">
        <f>IF($L8=0,0,($E8/$L8)*100)</f>
        <v>-0.0695782798475728</v>
      </c>
      <c r="O8" s="31">
        <f>IF($M8=0,0,($H8/$M8)*100)</f>
        <v>-0.14621745620519233</v>
      </c>
      <c r="P8" s="6"/>
      <c r="Q8" s="33"/>
    </row>
    <row r="9" spans="1:17" ht="12.75">
      <c r="A9" s="3"/>
      <c r="B9" s="29" t="s">
        <v>16</v>
      </c>
      <c r="C9" s="63">
        <v>8126023</v>
      </c>
      <c r="D9" s="64">
        <v>6271577</v>
      </c>
      <c r="E9" s="65">
        <f>($D9-$C9)</f>
        <v>-1854446</v>
      </c>
      <c r="F9" s="63">
        <v>8564829</v>
      </c>
      <c r="G9" s="64">
        <v>6560070</v>
      </c>
      <c r="H9" s="65">
        <f>($G9-$F9)</f>
        <v>-2004759</v>
      </c>
      <c r="I9" s="65">
        <v>6861833</v>
      </c>
      <c r="J9" s="30">
        <f>IF($C9=0,0,($E9/$C9)*100)</f>
        <v>-22.821077420036836</v>
      </c>
      <c r="K9" s="31">
        <f>IF($F9=0,0,($H9/$F9)*100)</f>
        <v>-23.406877125042428</v>
      </c>
      <c r="L9" s="84">
        <v>390754127</v>
      </c>
      <c r="M9" s="85">
        <v>368703583</v>
      </c>
      <c r="N9" s="32">
        <f>IF($L9=0,0,($E9/$L9)*100)</f>
        <v>-0.4745812959769456</v>
      </c>
      <c r="O9" s="31">
        <f>IF($M9=0,0,($H9/$M9)*100)</f>
        <v>-0.5437319007556267</v>
      </c>
      <c r="P9" s="6"/>
      <c r="Q9" s="33"/>
    </row>
    <row r="10" spans="1:17" ht="12.75">
      <c r="A10" s="3"/>
      <c r="B10" s="29" t="s">
        <v>17</v>
      </c>
      <c r="C10" s="63">
        <v>312629960</v>
      </c>
      <c r="D10" s="64">
        <v>352914211</v>
      </c>
      <c r="E10" s="65">
        <f aca="true" t="shared" si="0" ref="E10:E33">($D10-$C10)</f>
        <v>40284251</v>
      </c>
      <c r="F10" s="63">
        <v>332658322</v>
      </c>
      <c r="G10" s="64">
        <v>329123031</v>
      </c>
      <c r="H10" s="65">
        <f aca="true" t="shared" si="1" ref="H10:H33">($G10-$F10)</f>
        <v>-3535291</v>
      </c>
      <c r="I10" s="65">
        <v>352567789</v>
      </c>
      <c r="J10" s="30">
        <f aca="true" t="shared" si="2" ref="J10:J33">IF($C10=0,0,($E10/$C10)*100)</f>
        <v>12.885601559108412</v>
      </c>
      <c r="K10" s="31">
        <f aca="true" t="shared" si="3" ref="K10:K33">IF($F10=0,0,($H10/$F10)*100)</f>
        <v>-1.0627393833844927</v>
      </c>
      <c r="L10" s="84">
        <v>390754127</v>
      </c>
      <c r="M10" s="85">
        <v>368703583</v>
      </c>
      <c r="N10" s="32">
        <f aca="true" t="shared" si="4" ref="N10:N33">IF($L10=0,0,($E10/$L10)*100)</f>
        <v>10.309360341061733</v>
      </c>
      <c r="O10" s="31">
        <f aca="true" t="shared" si="5" ref="O10:O33">IF($M10=0,0,($H10/$M10)*100)</f>
        <v>-0.9588436790428478</v>
      </c>
      <c r="P10" s="6"/>
      <c r="Q10" s="33"/>
    </row>
    <row r="11" spans="1:17" ht="16.5">
      <c r="A11" s="7"/>
      <c r="B11" s="34" t="s">
        <v>18</v>
      </c>
      <c r="C11" s="66">
        <f>SUM(C8:C10)</f>
        <v>352596202</v>
      </c>
      <c r="D11" s="67">
        <v>390754127</v>
      </c>
      <c r="E11" s="68">
        <f t="shared" si="0"/>
        <v>38157925</v>
      </c>
      <c r="F11" s="66">
        <f>SUM(F8:F10)</f>
        <v>374782742</v>
      </c>
      <c r="G11" s="67">
        <v>368703583</v>
      </c>
      <c r="H11" s="68">
        <f t="shared" si="1"/>
        <v>-6079159</v>
      </c>
      <c r="I11" s="68">
        <v>393969047</v>
      </c>
      <c r="J11" s="35">
        <f t="shared" si="2"/>
        <v>10.821989795567905</v>
      </c>
      <c r="K11" s="36">
        <f t="shared" si="3"/>
        <v>-1.622048808213266</v>
      </c>
      <c r="L11" s="86">
        <v>390754127</v>
      </c>
      <c r="M11" s="87">
        <v>368703583</v>
      </c>
      <c r="N11" s="37">
        <f t="shared" si="4"/>
        <v>9.765200765237216</v>
      </c>
      <c r="O11" s="36">
        <f t="shared" si="5"/>
        <v>-1.648793036003667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116232906</v>
      </c>
      <c r="D13" s="64">
        <v>117854345</v>
      </c>
      <c r="E13" s="65">
        <f t="shared" si="0"/>
        <v>1621439</v>
      </c>
      <c r="F13" s="63">
        <v>122509471</v>
      </c>
      <c r="G13" s="64">
        <v>120828032</v>
      </c>
      <c r="H13" s="65">
        <f t="shared" si="1"/>
        <v>-1681439</v>
      </c>
      <c r="I13" s="65">
        <v>126361467</v>
      </c>
      <c r="J13" s="30">
        <f t="shared" si="2"/>
        <v>1.3949913632891533</v>
      </c>
      <c r="K13" s="31">
        <f t="shared" si="3"/>
        <v>-1.3724971516691962</v>
      </c>
      <c r="L13" s="84">
        <v>309805877</v>
      </c>
      <c r="M13" s="85">
        <v>322361630</v>
      </c>
      <c r="N13" s="32">
        <f t="shared" si="4"/>
        <v>0.5233725763052584</v>
      </c>
      <c r="O13" s="31">
        <f t="shared" si="5"/>
        <v>-0.5216002289106182</v>
      </c>
      <c r="P13" s="6"/>
      <c r="Q13" s="33"/>
    </row>
    <row r="14" spans="1:17" ht="12.75">
      <c r="A14" s="3"/>
      <c r="B14" s="29" t="s">
        <v>21</v>
      </c>
      <c r="C14" s="63">
        <v>34392846</v>
      </c>
      <c r="D14" s="64">
        <v>29757430</v>
      </c>
      <c r="E14" s="65">
        <f t="shared" si="0"/>
        <v>-4635416</v>
      </c>
      <c r="F14" s="63">
        <v>36250060</v>
      </c>
      <c r="G14" s="64">
        <v>31126272</v>
      </c>
      <c r="H14" s="65">
        <f t="shared" si="1"/>
        <v>-5123788</v>
      </c>
      <c r="I14" s="65">
        <v>32558080</v>
      </c>
      <c r="J14" s="30">
        <f t="shared" si="2"/>
        <v>-13.477849434152672</v>
      </c>
      <c r="K14" s="31">
        <f t="shared" si="3"/>
        <v>-14.134564191066165</v>
      </c>
      <c r="L14" s="84">
        <v>309805877</v>
      </c>
      <c r="M14" s="85">
        <v>322361630</v>
      </c>
      <c r="N14" s="32">
        <f t="shared" si="4"/>
        <v>-1.4962324294448424</v>
      </c>
      <c r="O14" s="31">
        <f t="shared" si="5"/>
        <v>-1.5894534346410891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309805877</v>
      </c>
      <c r="M15" s="85">
        <v>322361630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309805877</v>
      </c>
      <c r="M16" s="85">
        <v>322361630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171747020</v>
      </c>
      <c r="D17" s="64">
        <v>162194102</v>
      </c>
      <c r="E17" s="65">
        <f t="shared" si="0"/>
        <v>-9552918</v>
      </c>
      <c r="F17" s="63">
        <v>186567685</v>
      </c>
      <c r="G17" s="64">
        <v>170407326</v>
      </c>
      <c r="H17" s="65">
        <f t="shared" si="1"/>
        <v>-16160359</v>
      </c>
      <c r="I17" s="65">
        <v>167925097</v>
      </c>
      <c r="J17" s="42">
        <f t="shared" si="2"/>
        <v>-5.562203058894413</v>
      </c>
      <c r="K17" s="31">
        <f t="shared" si="3"/>
        <v>-8.661928243361116</v>
      </c>
      <c r="L17" s="88">
        <v>309805877</v>
      </c>
      <c r="M17" s="85">
        <v>322361630</v>
      </c>
      <c r="N17" s="32">
        <f t="shared" si="4"/>
        <v>-3.0835173601306476</v>
      </c>
      <c r="O17" s="31">
        <f t="shared" si="5"/>
        <v>-5.013114929341931</v>
      </c>
      <c r="P17" s="6"/>
      <c r="Q17" s="33"/>
    </row>
    <row r="18" spans="1:17" ht="16.5">
      <c r="A18" s="3"/>
      <c r="B18" s="34" t="s">
        <v>24</v>
      </c>
      <c r="C18" s="66">
        <f>SUM(C13:C17)</f>
        <v>322372772</v>
      </c>
      <c r="D18" s="67">
        <v>309805877</v>
      </c>
      <c r="E18" s="68">
        <f t="shared" si="0"/>
        <v>-12566895</v>
      </c>
      <c r="F18" s="66">
        <f>SUM(F13:F17)</f>
        <v>345327216</v>
      </c>
      <c r="G18" s="67">
        <v>322361630</v>
      </c>
      <c r="H18" s="68">
        <f t="shared" si="1"/>
        <v>-22965586</v>
      </c>
      <c r="I18" s="68">
        <v>326844644</v>
      </c>
      <c r="J18" s="43">
        <f t="shared" si="2"/>
        <v>-3.8982495084913684</v>
      </c>
      <c r="K18" s="36">
        <f t="shared" si="3"/>
        <v>-6.65038402301891</v>
      </c>
      <c r="L18" s="89">
        <v>309805877</v>
      </c>
      <c r="M18" s="87">
        <v>322361630</v>
      </c>
      <c r="N18" s="37">
        <f t="shared" si="4"/>
        <v>-4.056377213270231</v>
      </c>
      <c r="O18" s="36">
        <f t="shared" si="5"/>
        <v>-7.12416859289364</v>
      </c>
      <c r="P18" s="6"/>
      <c r="Q18" s="38"/>
    </row>
    <row r="19" spans="1:17" ht="16.5">
      <c r="A19" s="44"/>
      <c r="B19" s="45" t="s">
        <v>25</v>
      </c>
      <c r="C19" s="72">
        <f>C11-C18</f>
        <v>30223430</v>
      </c>
      <c r="D19" s="73">
        <v>80948250</v>
      </c>
      <c r="E19" s="74">
        <f t="shared" si="0"/>
        <v>50724820</v>
      </c>
      <c r="F19" s="75">
        <f>F11-F18</f>
        <v>29455526</v>
      </c>
      <c r="G19" s="76">
        <v>46341953</v>
      </c>
      <c r="H19" s="77">
        <f t="shared" si="1"/>
        <v>16886427</v>
      </c>
      <c r="I19" s="77">
        <v>67124403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134668250</v>
      </c>
      <c r="M22" s="85">
        <v>104627953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33075000</v>
      </c>
      <c r="D23" s="64">
        <v>80350000</v>
      </c>
      <c r="E23" s="65">
        <f t="shared" si="0"/>
        <v>47275000</v>
      </c>
      <c r="F23" s="63">
        <v>32520000</v>
      </c>
      <c r="G23" s="64">
        <v>44831753</v>
      </c>
      <c r="H23" s="65">
        <f t="shared" si="1"/>
        <v>12311753</v>
      </c>
      <c r="I23" s="65">
        <v>65205803</v>
      </c>
      <c r="J23" s="30">
        <f t="shared" si="2"/>
        <v>142.93272864701436</v>
      </c>
      <c r="K23" s="31">
        <f t="shared" si="3"/>
        <v>37.85901906519065</v>
      </c>
      <c r="L23" s="84">
        <v>134668250</v>
      </c>
      <c r="M23" s="85">
        <v>104627953</v>
      </c>
      <c r="N23" s="32">
        <f t="shared" si="4"/>
        <v>35.104785277895864</v>
      </c>
      <c r="O23" s="31">
        <f t="shared" si="5"/>
        <v>11.767173730331894</v>
      </c>
      <c r="P23" s="6"/>
      <c r="Q23" s="33"/>
    </row>
    <row r="24" spans="1:17" ht="12.75">
      <c r="A24" s="7"/>
      <c r="B24" s="29" t="s">
        <v>29</v>
      </c>
      <c r="C24" s="63">
        <v>54183252</v>
      </c>
      <c r="D24" s="64">
        <v>54318250</v>
      </c>
      <c r="E24" s="65">
        <f t="shared" si="0"/>
        <v>134998</v>
      </c>
      <c r="F24" s="63">
        <v>58231200</v>
      </c>
      <c r="G24" s="64">
        <v>59796200</v>
      </c>
      <c r="H24" s="65">
        <f t="shared" si="1"/>
        <v>1565000</v>
      </c>
      <c r="I24" s="65">
        <v>63546600</v>
      </c>
      <c r="J24" s="30">
        <f t="shared" si="2"/>
        <v>0.24915078925126163</v>
      </c>
      <c r="K24" s="31">
        <f t="shared" si="3"/>
        <v>2.687562681174353</v>
      </c>
      <c r="L24" s="84">
        <v>134668250</v>
      </c>
      <c r="M24" s="85">
        <v>104627953</v>
      </c>
      <c r="N24" s="32">
        <f t="shared" si="4"/>
        <v>0.1002448609824513</v>
      </c>
      <c r="O24" s="31">
        <f t="shared" si="5"/>
        <v>1.4957761813422843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134668250</v>
      </c>
      <c r="M25" s="85">
        <v>104627953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87258252</v>
      </c>
      <c r="D26" s="67">
        <v>134668250</v>
      </c>
      <c r="E26" s="68">
        <f t="shared" si="0"/>
        <v>47409998</v>
      </c>
      <c r="F26" s="66">
        <f>SUM(F22:F24)</f>
        <v>90751200</v>
      </c>
      <c r="G26" s="67">
        <v>104627953</v>
      </c>
      <c r="H26" s="68">
        <f t="shared" si="1"/>
        <v>13876753</v>
      </c>
      <c r="I26" s="68">
        <v>128752403</v>
      </c>
      <c r="J26" s="43">
        <f t="shared" si="2"/>
        <v>54.33296784354562</v>
      </c>
      <c r="K26" s="36">
        <f t="shared" si="3"/>
        <v>15.29098568393586</v>
      </c>
      <c r="L26" s="89">
        <v>134668250</v>
      </c>
      <c r="M26" s="87">
        <v>104627953</v>
      </c>
      <c r="N26" s="37">
        <f t="shared" si="4"/>
        <v>35.20503013887832</v>
      </c>
      <c r="O26" s="36">
        <f t="shared" si="5"/>
        <v>13.262949911674177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134668250</v>
      </c>
      <c r="M28" s="85">
        <v>104627953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4875000</v>
      </c>
      <c r="D29" s="64">
        <v>8250000</v>
      </c>
      <c r="E29" s="65">
        <f t="shared" si="0"/>
        <v>3375000</v>
      </c>
      <c r="F29" s="63">
        <v>1520000</v>
      </c>
      <c r="G29" s="64">
        <v>6025000</v>
      </c>
      <c r="H29" s="65">
        <f t="shared" si="1"/>
        <v>4505000</v>
      </c>
      <c r="I29" s="65">
        <v>0</v>
      </c>
      <c r="J29" s="30">
        <f t="shared" si="2"/>
        <v>69.23076923076923</v>
      </c>
      <c r="K29" s="31">
        <f t="shared" si="3"/>
        <v>296.3815789473684</v>
      </c>
      <c r="L29" s="84">
        <v>134668250</v>
      </c>
      <c r="M29" s="85">
        <v>104627953</v>
      </c>
      <c r="N29" s="32">
        <f t="shared" si="4"/>
        <v>2.5061586528376214</v>
      </c>
      <c r="O29" s="31">
        <f t="shared" si="5"/>
        <v>4.305732713704147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134668250</v>
      </c>
      <c r="M30" s="85">
        <v>104627953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64183252</v>
      </c>
      <c r="D31" s="64">
        <v>73025000</v>
      </c>
      <c r="E31" s="65">
        <f t="shared" si="0"/>
        <v>8841748</v>
      </c>
      <c r="F31" s="63">
        <v>62156200</v>
      </c>
      <c r="G31" s="64">
        <v>88856200</v>
      </c>
      <c r="H31" s="65">
        <f t="shared" si="1"/>
        <v>26700000</v>
      </c>
      <c r="I31" s="65">
        <v>83500000</v>
      </c>
      <c r="J31" s="30">
        <f t="shared" si="2"/>
        <v>13.775786867265621</v>
      </c>
      <c r="K31" s="31">
        <f t="shared" si="3"/>
        <v>42.956293981935836</v>
      </c>
      <c r="L31" s="84">
        <v>134668250</v>
      </c>
      <c r="M31" s="85">
        <v>104627953</v>
      </c>
      <c r="N31" s="32">
        <f t="shared" si="4"/>
        <v>6.56557726115844</v>
      </c>
      <c r="O31" s="31">
        <f t="shared" si="5"/>
        <v>25.518992997980185</v>
      </c>
      <c r="P31" s="6"/>
      <c r="Q31" s="33"/>
    </row>
    <row r="32" spans="1:17" ht="12.75">
      <c r="A32" s="7"/>
      <c r="B32" s="29" t="s">
        <v>36</v>
      </c>
      <c r="C32" s="63">
        <v>18200000</v>
      </c>
      <c r="D32" s="64">
        <v>53393250</v>
      </c>
      <c r="E32" s="65">
        <f t="shared" si="0"/>
        <v>35193250</v>
      </c>
      <c r="F32" s="63">
        <v>27075000</v>
      </c>
      <c r="G32" s="64">
        <v>9746753</v>
      </c>
      <c r="H32" s="65">
        <f t="shared" si="1"/>
        <v>-17328247</v>
      </c>
      <c r="I32" s="65">
        <v>45252403</v>
      </c>
      <c r="J32" s="30">
        <f t="shared" si="2"/>
        <v>193.3695054945055</v>
      </c>
      <c r="K32" s="31">
        <f t="shared" si="3"/>
        <v>-64.00091228070175</v>
      </c>
      <c r="L32" s="84">
        <v>134668250</v>
      </c>
      <c r="M32" s="85">
        <v>104627953</v>
      </c>
      <c r="N32" s="32">
        <f t="shared" si="4"/>
        <v>26.13329422488226</v>
      </c>
      <c r="O32" s="31">
        <f t="shared" si="5"/>
        <v>-16.561775800010157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87258252</v>
      </c>
      <c r="D33" s="82">
        <v>134668250</v>
      </c>
      <c r="E33" s="83">
        <f t="shared" si="0"/>
        <v>47409998</v>
      </c>
      <c r="F33" s="81">
        <f>SUM(F28:F32)</f>
        <v>90751200</v>
      </c>
      <c r="G33" s="82">
        <v>104627953</v>
      </c>
      <c r="H33" s="83">
        <f t="shared" si="1"/>
        <v>13876753</v>
      </c>
      <c r="I33" s="83">
        <v>128752403</v>
      </c>
      <c r="J33" s="58">
        <f t="shared" si="2"/>
        <v>54.33296784354562</v>
      </c>
      <c r="K33" s="59">
        <f t="shared" si="3"/>
        <v>15.29098568393586</v>
      </c>
      <c r="L33" s="96">
        <v>134668250</v>
      </c>
      <c r="M33" s="97">
        <v>104627953</v>
      </c>
      <c r="N33" s="60">
        <f t="shared" si="4"/>
        <v>35.20503013887832</v>
      </c>
      <c r="O33" s="59">
        <f t="shared" si="5"/>
        <v>13.262949911674177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0</v>
      </c>
      <c r="D8" s="64">
        <v>0</v>
      </c>
      <c r="E8" s="65">
        <f>($D8-$C8)</f>
        <v>0</v>
      </c>
      <c r="F8" s="63">
        <v>0</v>
      </c>
      <c r="G8" s="64">
        <v>0</v>
      </c>
      <c r="H8" s="65">
        <f>($G8-$F8)</f>
        <v>0</v>
      </c>
      <c r="I8" s="65">
        <v>0</v>
      </c>
      <c r="J8" s="30">
        <f>IF($C8=0,0,($E8/$C8)*100)</f>
        <v>0</v>
      </c>
      <c r="K8" s="31">
        <f>IF($F8=0,0,($H8/$F8)*100)</f>
        <v>0</v>
      </c>
      <c r="L8" s="84">
        <v>744334000</v>
      </c>
      <c r="M8" s="85">
        <v>796639000</v>
      </c>
      <c r="N8" s="32">
        <f>IF($L8=0,0,($E8/$L8)*100)</f>
        <v>0</v>
      </c>
      <c r="O8" s="31">
        <f>IF($M8=0,0,($H8/$M8)*100)</f>
        <v>0</v>
      </c>
      <c r="P8" s="6"/>
      <c r="Q8" s="33"/>
    </row>
    <row r="9" spans="1:17" ht="12.75">
      <c r="A9" s="3"/>
      <c r="B9" s="29" t="s">
        <v>16</v>
      </c>
      <c r="C9" s="63">
        <v>72109000</v>
      </c>
      <c r="D9" s="64">
        <v>72109000</v>
      </c>
      <c r="E9" s="65">
        <f>($D9-$C9)</f>
        <v>0</v>
      </c>
      <c r="F9" s="63">
        <v>76436000</v>
      </c>
      <c r="G9" s="64">
        <v>76436000</v>
      </c>
      <c r="H9" s="65">
        <f>($G9-$F9)</f>
        <v>0</v>
      </c>
      <c r="I9" s="65">
        <v>80258000</v>
      </c>
      <c r="J9" s="30">
        <f>IF($C9=0,0,($E9/$C9)*100)</f>
        <v>0</v>
      </c>
      <c r="K9" s="31">
        <f>IF($F9=0,0,($H9/$F9)*100)</f>
        <v>0</v>
      </c>
      <c r="L9" s="84">
        <v>744334000</v>
      </c>
      <c r="M9" s="85">
        <v>796639000</v>
      </c>
      <c r="N9" s="32">
        <f>IF($L9=0,0,($E9/$L9)*100)</f>
        <v>0</v>
      </c>
      <c r="O9" s="31">
        <f>IF($M9=0,0,($H9/$M9)*100)</f>
        <v>0</v>
      </c>
      <c r="P9" s="6"/>
      <c r="Q9" s="33"/>
    </row>
    <row r="10" spans="1:17" ht="12.75">
      <c r="A10" s="3"/>
      <c r="B10" s="29" t="s">
        <v>17</v>
      </c>
      <c r="C10" s="63">
        <v>668600000</v>
      </c>
      <c r="D10" s="64">
        <v>672225000</v>
      </c>
      <c r="E10" s="65">
        <f aca="true" t="shared" si="0" ref="E10:E33">($D10-$C10)</f>
        <v>3625000</v>
      </c>
      <c r="F10" s="63">
        <v>739968000</v>
      </c>
      <c r="G10" s="64">
        <v>720203000</v>
      </c>
      <c r="H10" s="65">
        <f aca="true" t="shared" si="1" ref="H10:H33">($G10-$F10)</f>
        <v>-19765000</v>
      </c>
      <c r="I10" s="65">
        <v>769471000</v>
      </c>
      <c r="J10" s="30">
        <f aca="true" t="shared" si="2" ref="J10:J33">IF($C10=0,0,($E10/$C10)*100)</f>
        <v>0.5421776847143285</v>
      </c>
      <c r="K10" s="31">
        <f aca="true" t="shared" si="3" ref="K10:K33">IF($F10=0,0,($H10/$F10)*100)</f>
        <v>-2.6710614513060027</v>
      </c>
      <c r="L10" s="84">
        <v>744334000</v>
      </c>
      <c r="M10" s="85">
        <v>796639000</v>
      </c>
      <c r="N10" s="32">
        <f aca="true" t="shared" si="4" ref="N10:N33">IF($L10=0,0,($E10/$L10)*100)</f>
        <v>0.48701255081724065</v>
      </c>
      <c r="O10" s="31">
        <f aca="true" t="shared" si="5" ref="O10:O33">IF($M10=0,0,($H10/$M10)*100)</f>
        <v>-2.4810485050317648</v>
      </c>
      <c r="P10" s="6"/>
      <c r="Q10" s="33"/>
    </row>
    <row r="11" spans="1:17" ht="16.5">
      <c r="A11" s="7"/>
      <c r="B11" s="34" t="s">
        <v>18</v>
      </c>
      <c r="C11" s="66">
        <f>SUM(C8:C10)</f>
        <v>740709000</v>
      </c>
      <c r="D11" s="67">
        <v>744334000</v>
      </c>
      <c r="E11" s="68">
        <f t="shared" si="0"/>
        <v>3625000</v>
      </c>
      <c r="F11" s="66">
        <f>SUM(F8:F10)</f>
        <v>816404000</v>
      </c>
      <c r="G11" s="67">
        <v>796639000</v>
      </c>
      <c r="H11" s="68">
        <f t="shared" si="1"/>
        <v>-19765000</v>
      </c>
      <c r="I11" s="68">
        <v>849729000</v>
      </c>
      <c r="J11" s="35">
        <f t="shared" si="2"/>
        <v>0.48939597061734097</v>
      </c>
      <c r="K11" s="36">
        <f t="shared" si="3"/>
        <v>-2.4209827487371447</v>
      </c>
      <c r="L11" s="86">
        <v>744334000</v>
      </c>
      <c r="M11" s="87">
        <v>796639000</v>
      </c>
      <c r="N11" s="37">
        <f t="shared" si="4"/>
        <v>0.48701255081724065</v>
      </c>
      <c r="O11" s="36">
        <f t="shared" si="5"/>
        <v>-2.4810485050317648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337362000</v>
      </c>
      <c r="D13" s="64">
        <v>328394000</v>
      </c>
      <c r="E13" s="65">
        <f t="shared" si="0"/>
        <v>-8968000</v>
      </c>
      <c r="F13" s="63">
        <v>364340000</v>
      </c>
      <c r="G13" s="64">
        <v>351379000</v>
      </c>
      <c r="H13" s="65">
        <f t="shared" si="1"/>
        <v>-12961000</v>
      </c>
      <c r="I13" s="65">
        <v>382993000</v>
      </c>
      <c r="J13" s="30">
        <f t="shared" si="2"/>
        <v>-2.6582721231199717</v>
      </c>
      <c r="K13" s="31">
        <f t="shared" si="3"/>
        <v>-3.557391447548993</v>
      </c>
      <c r="L13" s="84">
        <v>811842000</v>
      </c>
      <c r="M13" s="85">
        <v>858219000</v>
      </c>
      <c r="N13" s="32">
        <f t="shared" si="4"/>
        <v>-1.104648441445503</v>
      </c>
      <c r="O13" s="31">
        <f t="shared" si="5"/>
        <v>-1.5102205847225474</v>
      </c>
      <c r="P13" s="6"/>
      <c r="Q13" s="33"/>
    </row>
    <row r="14" spans="1:17" ht="12.75">
      <c r="A14" s="3"/>
      <c r="B14" s="29" t="s">
        <v>21</v>
      </c>
      <c r="C14" s="63">
        <v>9649000</v>
      </c>
      <c r="D14" s="64">
        <v>9649000</v>
      </c>
      <c r="E14" s="65">
        <f t="shared" si="0"/>
        <v>0</v>
      </c>
      <c r="F14" s="63">
        <v>10228000</v>
      </c>
      <c r="G14" s="64">
        <v>10228000</v>
      </c>
      <c r="H14" s="65">
        <f t="shared" si="1"/>
        <v>0</v>
      </c>
      <c r="I14" s="65">
        <v>10842000</v>
      </c>
      <c r="J14" s="30">
        <f t="shared" si="2"/>
        <v>0</v>
      </c>
      <c r="K14" s="31">
        <f t="shared" si="3"/>
        <v>0</v>
      </c>
      <c r="L14" s="84">
        <v>811842000</v>
      </c>
      <c r="M14" s="85">
        <v>858219000</v>
      </c>
      <c r="N14" s="32">
        <f t="shared" si="4"/>
        <v>0</v>
      </c>
      <c r="O14" s="31">
        <f t="shared" si="5"/>
        <v>0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811842000</v>
      </c>
      <c r="M15" s="85">
        <v>858219000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92262000</v>
      </c>
      <c r="D16" s="64">
        <v>69170000</v>
      </c>
      <c r="E16" s="65">
        <f t="shared" si="0"/>
        <v>-23092000</v>
      </c>
      <c r="F16" s="63">
        <v>99643000</v>
      </c>
      <c r="G16" s="64">
        <v>76779000</v>
      </c>
      <c r="H16" s="65">
        <f t="shared" si="1"/>
        <v>-22864000</v>
      </c>
      <c r="I16" s="65">
        <v>86760000</v>
      </c>
      <c r="J16" s="30">
        <f t="shared" si="2"/>
        <v>-25.028722550996076</v>
      </c>
      <c r="K16" s="31">
        <f t="shared" si="3"/>
        <v>-22.945916923416597</v>
      </c>
      <c r="L16" s="84">
        <v>811842000</v>
      </c>
      <c r="M16" s="85">
        <v>858219000</v>
      </c>
      <c r="N16" s="32">
        <f t="shared" si="4"/>
        <v>-2.844395830715829</v>
      </c>
      <c r="O16" s="31">
        <f t="shared" si="5"/>
        <v>-2.664121861669341</v>
      </c>
      <c r="P16" s="6"/>
      <c r="Q16" s="33"/>
    </row>
    <row r="17" spans="1:17" ht="12.75">
      <c r="A17" s="3"/>
      <c r="B17" s="29" t="s">
        <v>23</v>
      </c>
      <c r="C17" s="63">
        <v>396212000</v>
      </c>
      <c r="D17" s="64">
        <v>404629000</v>
      </c>
      <c r="E17" s="65">
        <f t="shared" si="0"/>
        <v>8417000</v>
      </c>
      <c r="F17" s="63">
        <v>435092000</v>
      </c>
      <c r="G17" s="64">
        <v>419833000</v>
      </c>
      <c r="H17" s="65">
        <f t="shared" si="1"/>
        <v>-15259000</v>
      </c>
      <c r="I17" s="65">
        <v>437769000</v>
      </c>
      <c r="J17" s="42">
        <f t="shared" si="2"/>
        <v>2.124367762712891</v>
      </c>
      <c r="K17" s="31">
        <f t="shared" si="3"/>
        <v>-3.507074365881239</v>
      </c>
      <c r="L17" s="88">
        <v>811842000</v>
      </c>
      <c r="M17" s="85">
        <v>858219000</v>
      </c>
      <c r="N17" s="32">
        <f t="shared" si="4"/>
        <v>1.0367780922888936</v>
      </c>
      <c r="O17" s="31">
        <f t="shared" si="5"/>
        <v>-1.7779844072433726</v>
      </c>
      <c r="P17" s="6"/>
      <c r="Q17" s="33"/>
    </row>
    <row r="18" spans="1:17" ht="16.5">
      <c r="A18" s="3"/>
      <c r="B18" s="34" t="s">
        <v>24</v>
      </c>
      <c r="C18" s="66">
        <f>SUM(C13:C17)</f>
        <v>835485000</v>
      </c>
      <c r="D18" s="67">
        <v>811842000</v>
      </c>
      <c r="E18" s="68">
        <f t="shared" si="0"/>
        <v>-23643000</v>
      </c>
      <c r="F18" s="66">
        <f>SUM(F13:F17)</f>
        <v>909303000</v>
      </c>
      <c r="G18" s="67">
        <v>858219000</v>
      </c>
      <c r="H18" s="68">
        <f t="shared" si="1"/>
        <v>-51084000</v>
      </c>
      <c r="I18" s="68">
        <v>918364000</v>
      </c>
      <c r="J18" s="43">
        <f t="shared" si="2"/>
        <v>-2.8298533187310366</v>
      </c>
      <c r="K18" s="36">
        <f t="shared" si="3"/>
        <v>-5.617929337085658</v>
      </c>
      <c r="L18" s="89">
        <v>811842000</v>
      </c>
      <c r="M18" s="87">
        <v>858219000</v>
      </c>
      <c r="N18" s="37">
        <f t="shared" si="4"/>
        <v>-2.912266179872438</v>
      </c>
      <c r="O18" s="36">
        <f t="shared" si="5"/>
        <v>-5.952326853635261</v>
      </c>
      <c r="P18" s="6"/>
      <c r="Q18" s="38"/>
    </row>
    <row r="19" spans="1:17" ht="16.5">
      <c r="A19" s="44"/>
      <c r="B19" s="45" t="s">
        <v>25</v>
      </c>
      <c r="C19" s="72">
        <f>C11-C18</f>
        <v>-94776000</v>
      </c>
      <c r="D19" s="73">
        <v>-67508000</v>
      </c>
      <c r="E19" s="74">
        <f t="shared" si="0"/>
        <v>27268000</v>
      </c>
      <c r="F19" s="75">
        <f>F11-F18</f>
        <v>-92899000</v>
      </c>
      <c r="G19" s="76">
        <v>-61580000</v>
      </c>
      <c r="H19" s="77">
        <f t="shared" si="1"/>
        <v>31319000</v>
      </c>
      <c r="I19" s="77">
        <v>-68635000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321377000</v>
      </c>
      <c r="M22" s="85">
        <v>367302000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81442000</v>
      </c>
      <c r="E23" s="65">
        <f t="shared" si="0"/>
        <v>81442000</v>
      </c>
      <c r="F23" s="63">
        <v>0</v>
      </c>
      <c r="G23" s="64">
        <v>96967000</v>
      </c>
      <c r="H23" s="65">
        <f t="shared" si="1"/>
        <v>96967000</v>
      </c>
      <c r="I23" s="65">
        <v>94814000</v>
      </c>
      <c r="J23" s="30">
        <f t="shared" si="2"/>
        <v>0</v>
      </c>
      <c r="K23" s="31">
        <f t="shared" si="3"/>
        <v>0</v>
      </c>
      <c r="L23" s="84">
        <v>321377000</v>
      </c>
      <c r="M23" s="85">
        <v>367302000</v>
      </c>
      <c r="N23" s="32">
        <f t="shared" si="4"/>
        <v>25.341577026358454</v>
      </c>
      <c r="O23" s="31">
        <f t="shared" si="5"/>
        <v>26.39980179797551</v>
      </c>
      <c r="P23" s="6"/>
      <c r="Q23" s="33"/>
    </row>
    <row r="24" spans="1:17" ht="12.75">
      <c r="A24" s="7"/>
      <c r="B24" s="29" t="s">
        <v>29</v>
      </c>
      <c r="C24" s="63">
        <v>0</v>
      </c>
      <c r="D24" s="64">
        <v>239935000</v>
      </c>
      <c r="E24" s="65">
        <f t="shared" si="0"/>
        <v>239935000</v>
      </c>
      <c r="F24" s="63">
        <v>0</v>
      </c>
      <c r="G24" s="64">
        <v>270335000</v>
      </c>
      <c r="H24" s="65">
        <f t="shared" si="1"/>
        <v>270335000</v>
      </c>
      <c r="I24" s="65">
        <v>269993000</v>
      </c>
      <c r="J24" s="30">
        <f t="shared" si="2"/>
        <v>0</v>
      </c>
      <c r="K24" s="31">
        <f t="shared" si="3"/>
        <v>0</v>
      </c>
      <c r="L24" s="84">
        <v>321377000</v>
      </c>
      <c r="M24" s="85">
        <v>367302000</v>
      </c>
      <c r="N24" s="32">
        <f t="shared" si="4"/>
        <v>74.65842297364155</v>
      </c>
      <c r="O24" s="31">
        <f t="shared" si="5"/>
        <v>73.60019820202449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321377000</v>
      </c>
      <c r="M25" s="85">
        <v>367302000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0</v>
      </c>
      <c r="D26" s="67">
        <v>321377000</v>
      </c>
      <c r="E26" s="68">
        <f t="shared" si="0"/>
        <v>321377000</v>
      </c>
      <c r="F26" s="66">
        <f>SUM(F22:F24)</f>
        <v>0</v>
      </c>
      <c r="G26" s="67">
        <v>367302000</v>
      </c>
      <c r="H26" s="68">
        <f t="shared" si="1"/>
        <v>367302000</v>
      </c>
      <c r="I26" s="68">
        <v>364807000</v>
      </c>
      <c r="J26" s="43">
        <f t="shared" si="2"/>
        <v>0</v>
      </c>
      <c r="K26" s="36">
        <f t="shared" si="3"/>
        <v>0</v>
      </c>
      <c r="L26" s="89">
        <v>321377000</v>
      </c>
      <c r="M26" s="87">
        <v>367302000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302401198</v>
      </c>
      <c r="D28" s="64">
        <v>296930000</v>
      </c>
      <c r="E28" s="65">
        <f t="shared" si="0"/>
        <v>-5471198</v>
      </c>
      <c r="F28" s="63">
        <v>313815198</v>
      </c>
      <c r="G28" s="64">
        <v>336215000</v>
      </c>
      <c r="H28" s="65">
        <f t="shared" si="1"/>
        <v>22399802</v>
      </c>
      <c r="I28" s="65">
        <v>328450000</v>
      </c>
      <c r="J28" s="30">
        <f t="shared" si="2"/>
        <v>-1.8092514302803786</v>
      </c>
      <c r="K28" s="31">
        <f t="shared" si="3"/>
        <v>7.137895851685297</v>
      </c>
      <c r="L28" s="84">
        <v>321377000</v>
      </c>
      <c r="M28" s="85">
        <v>367302000</v>
      </c>
      <c r="N28" s="32">
        <f t="shared" si="4"/>
        <v>-1.7024236333029432</v>
      </c>
      <c r="O28" s="31">
        <f t="shared" si="5"/>
        <v>6.098469923931805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321377000</v>
      </c>
      <c r="M29" s="85">
        <v>367302000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321377000</v>
      </c>
      <c r="M30" s="85">
        <v>367302000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321377000</v>
      </c>
      <c r="M31" s="85">
        <v>367302000</v>
      </c>
      <c r="N31" s="32">
        <f t="shared" si="4"/>
        <v>0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27097000</v>
      </c>
      <c r="D32" s="64">
        <v>24447000</v>
      </c>
      <c r="E32" s="65">
        <f t="shared" si="0"/>
        <v>-2650000</v>
      </c>
      <c r="F32" s="63">
        <v>27097000</v>
      </c>
      <c r="G32" s="64">
        <v>31087000</v>
      </c>
      <c r="H32" s="65">
        <f t="shared" si="1"/>
        <v>3990000</v>
      </c>
      <c r="I32" s="65">
        <v>36357000</v>
      </c>
      <c r="J32" s="30">
        <f t="shared" si="2"/>
        <v>-9.779680407425175</v>
      </c>
      <c r="K32" s="31">
        <f t="shared" si="3"/>
        <v>14.724877292689229</v>
      </c>
      <c r="L32" s="84">
        <v>321377000</v>
      </c>
      <c r="M32" s="85">
        <v>367302000</v>
      </c>
      <c r="N32" s="32">
        <f t="shared" si="4"/>
        <v>-0.8245767432019093</v>
      </c>
      <c r="O32" s="31">
        <f t="shared" si="5"/>
        <v>1.0862995573125112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329498198</v>
      </c>
      <c r="D33" s="82">
        <v>321377000</v>
      </c>
      <c r="E33" s="83">
        <f t="shared" si="0"/>
        <v>-8121198</v>
      </c>
      <c r="F33" s="81">
        <f>SUM(F28:F32)</f>
        <v>340912198</v>
      </c>
      <c r="G33" s="82">
        <v>367302000</v>
      </c>
      <c r="H33" s="83">
        <f t="shared" si="1"/>
        <v>26389802</v>
      </c>
      <c r="I33" s="83">
        <v>364807000</v>
      </c>
      <c r="J33" s="58">
        <f t="shared" si="2"/>
        <v>-2.4647169694081303</v>
      </c>
      <c r="K33" s="59">
        <f t="shared" si="3"/>
        <v>7.740938034725294</v>
      </c>
      <c r="L33" s="96">
        <v>321377000</v>
      </c>
      <c r="M33" s="97">
        <v>367302000</v>
      </c>
      <c r="N33" s="60">
        <f t="shared" si="4"/>
        <v>-2.5270003765048528</v>
      </c>
      <c r="O33" s="59">
        <f t="shared" si="5"/>
        <v>7.1847694812443175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2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63608244</v>
      </c>
      <c r="D8" s="64">
        <v>94002912</v>
      </c>
      <c r="E8" s="65">
        <f>($D8-$C8)</f>
        <v>30394668</v>
      </c>
      <c r="F8" s="63">
        <v>67043076</v>
      </c>
      <c r="G8" s="64">
        <v>99643068</v>
      </c>
      <c r="H8" s="65">
        <f>($G8-$F8)</f>
        <v>32599992</v>
      </c>
      <c r="I8" s="65">
        <v>105621660</v>
      </c>
      <c r="J8" s="30">
        <f>IF($C8=0,0,($E8/$C8)*100)</f>
        <v>47.784164580930735</v>
      </c>
      <c r="K8" s="31">
        <f>IF($F8=0,0,($H8/$F8)*100)</f>
        <v>48.62544194720421</v>
      </c>
      <c r="L8" s="84">
        <v>417105072</v>
      </c>
      <c r="M8" s="85">
        <v>425907480</v>
      </c>
      <c r="N8" s="32">
        <f>IF($L8=0,0,($E8/$L8)*100)</f>
        <v>7.287053080956062</v>
      </c>
      <c r="O8" s="31">
        <f>IF($M8=0,0,($H8/$M8)*100)</f>
        <v>7.654242653827071</v>
      </c>
      <c r="P8" s="6"/>
      <c r="Q8" s="33"/>
    </row>
    <row r="9" spans="1:17" ht="12.75">
      <c r="A9" s="3"/>
      <c r="B9" s="29" t="s">
        <v>16</v>
      </c>
      <c r="C9" s="63">
        <v>185152007</v>
      </c>
      <c r="D9" s="64">
        <v>174119148</v>
      </c>
      <c r="E9" s="65">
        <f>($D9-$C9)</f>
        <v>-11032859</v>
      </c>
      <c r="F9" s="63">
        <v>194924376</v>
      </c>
      <c r="G9" s="64">
        <v>180050316</v>
      </c>
      <c r="H9" s="65">
        <f>($G9-$F9)</f>
        <v>-14874060</v>
      </c>
      <c r="I9" s="65">
        <v>190853340</v>
      </c>
      <c r="J9" s="30">
        <f>IF($C9=0,0,($E9/$C9)*100)</f>
        <v>-5.958811453769443</v>
      </c>
      <c r="K9" s="31">
        <f>IF($F9=0,0,($H9/$F9)*100)</f>
        <v>-7.630682372942417</v>
      </c>
      <c r="L9" s="84">
        <v>417105072</v>
      </c>
      <c r="M9" s="85">
        <v>425907480</v>
      </c>
      <c r="N9" s="32">
        <f>IF($L9=0,0,($E9/$L9)*100)</f>
        <v>-2.6451030545128447</v>
      </c>
      <c r="O9" s="31">
        <f>IF($M9=0,0,($H9/$M9)*100)</f>
        <v>-3.492321853563126</v>
      </c>
      <c r="P9" s="6"/>
      <c r="Q9" s="33"/>
    </row>
    <row r="10" spans="1:17" ht="12.75">
      <c r="A10" s="3"/>
      <c r="B10" s="29" t="s">
        <v>17</v>
      </c>
      <c r="C10" s="63">
        <v>136334760</v>
      </c>
      <c r="D10" s="64">
        <v>148983012</v>
      </c>
      <c r="E10" s="65">
        <f aca="true" t="shared" si="0" ref="E10:E33">($D10-$C10)</f>
        <v>12648252</v>
      </c>
      <c r="F10" s="63">
        <v>148411884</v>
      </c>
      <c r="G10" s="64">
        <v>146214096</v>
      </c>
      <c r="H10" s="65">
        <f aca="true" t="shared" si="1" ref="H10:H33">($G10-$F10)</f>
        <v>-2197788</v>
      </c>
      <c r="I10" s="65">
        <v>158380356</v>
      </c>
      <c r="J10" s="30">
        <f aca="true" t="shared" si="2" ref="J10:J33">IF($C10=0,0,($E10/$C10)*100)</f>
        <v>9.27734937150291</v>
      </c>
      <c r="K10" s="31">
        <f aca="true" t="shared" si="3" ref="K10:K33">IF($F10=0,0,($H10/$F10)*100)</f>
        <v>-1.4808706289315754</v>
      </c>
      <c r="L10" s="84">
        <v>417105072</v>
      </c>
      <c r="M10" s="85">
        <v>425907480</v>
      </c>
      <c r="N10" s="32">
        <f aca="true" t="shared" si="4" ref="N10:N33">IF($L10=0,0,($E10/$L10)*100)</f>
        <v>3.032389881847325</v>
      </c>
      <c r="O10" s="31">
        <f aca="true" t="shared" si="5" ref="O10:O33">IF($M10=0,0,($H10/$M10)*100)</f>
        <v>-0.516024747910039</v>
      </c>
      <c r="P10" s="6"/>
      <c r="Q10" s="33"/>
    </row>
    <row r="11" spans="1:17" ht="16.5">
      <c r="A11" s="7"/>
      <c r="B11" s="34" t="s">
        <v>18</v>
      </c>
      <c r="C11" s="66">
        <f>SUM(C8:C10)</f>
        <v>385095011</v>
      </c>
      <c r="D11" s="67">
        <v>417105072</v>
      </c>
      <c r="E11" s="68">
        <f t="shared" si="0"/>
        <v>32010061</v>
      </c>
      <c r="F11" s="66">
        <f>SUM(F8:F10)</f>
        <v>410379336</v>
      </c>
      <c r="G11" s="67">
        <v>425907480</v>
      </c>
      <c r="H11" s="68">
        <f t="shared" si="1"/>
        <v>15528144</v>
      </c>
      <c r="I11" s="68">
        <v>454855356</v>
      </c>
      <c r="J11" s="35">
        <f t="shared" si="2"/>
        <v>8.312250246212615</v>
      </c>
      <c r="K11" s="36">
        <f t="shared" si="3"/>
        <v>3.783851338947534</v>
      </c>
      <c r="L11" s="86">
        <v>417105072</v>
      </c>
      <c r="M11" s="87">
        <v>425907480</v>
      </c>
      <c r="N11" s="37">
        <f t="shared" si="4"/>
        <v>7.674339908290542</v>
      </c>
      <c r="O11" s="36">
        <f t="shared" si="5"/>
        <v>3.6458960523539057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159912540</v>
      </c>
      <c r="D13" s="64">
        <v>135834996</v>
      </c>
      <c r="E13" s="65">
        <f t="shared" si="0"/>
        <v>-24077544</v>
      </c>
      <c r="F13" s="63">
        <v>170360136</v>
      </c>
      <c r="G13" s="64">
        <v>145343420</v>
      </c>
      <c r="H13" s="65">
        <f t="shared" si="1"/>
        <v>-25016716</v>
      </c>
      <c r="I13" s="65">
        <v>155517296</v>
      </c>
      <c r="J13" s="30">
        <f t="shared" si="2"/>
        <v>-15.056695366104497</v>
      </c>
      <c r="K13" s="31">
        <f t="shared" si="3"/>
        <v>-14.68460673217589</v>
      </c>
      <c r="L13" s="84">
        <v>412030428</v>
      </c>
      <c r="M13" s="85">
        <v>421360328</v>
      </c>
      <c r="N13" s="32">
        <f t="shared" si="4"/>
        <v>-5.843632499879354</v>
      </c>
      <c r="O13" s="31">
        <f t="shared" si="5"/>
        <v>-5.93713131911175</v>
      </c>
      <c r="P13" s="6"/>
      <c r="Q13" s="33"/>
    </row>
    <row r="14" spans="1:17" ht="12.75">
      <c r="A14" s="3"/>
      <c r="B14" s="29" t="s">
        <v>21</v>
      </c>
      <c r="C14" s="63">
        <v>7369068</v>
      </c>
      <c r="D14" s="64">
        <v>7306164</v>
      </c>
      <c r="E14" s="65">
        <f t="shared" si="0"/>
        <v>-62904</v>
      </c>
      <c r="F14" s="63">
        <v>7767000</v>
      </c>
      <c r="G14" s="64">
        <v>7642248</v>
      </c>
      <c r="H14" s="65">
        <f t="shared" si="1"/>
        <v>-124752</v>
      </c>
      <c r="I14" s="65">
        <v>7993788</v>
      </c>
      <c r="J14" s="30">
        <f t="shared" si="2"/>
        <v>-0.8536221948284369</v>
      </c>
      <c r="K14" s="31">
        <f t="shared" si="3"/>
        <v>-1.6061799922750097</v>
      </c>
      <c r="L14" s="84">
        <v>412030428</v>
      </c>
      <c r="M14" s="85">
        <v>421360328</v>
      </c>
      <c r="N14" s="32">
        <f t="shared" si="4"/>
        <v>-0.015266833642684273</v>
      </c>
      <c r="O14" s="31">
        <f t="shared" si="5"/>
        <v>-0.029606963852562788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412030428</v>
      </c>
      <c r="M15" s="85">
        <v>421360328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116731548</v>
      </c>
      <c r="D16" s="64">
        <v>116000004</v>
      </c>
      <c r="E16" s="65">
        <f t="shared" si="0"/>
        <v>-731544</v>
      </c>
      <c r="F16" s="63">
        <v>122198556</v>
      </c>
      <c r="G16" s="64">
        <v>122960004</v>
      </c>
      <c r="H16" s="65">
        <f t="shared" si="1"/>
        <v>761448</v>
      </c>
      <c r="I16" s="65">
        <v>130337604</v>
      </c>
      <c r="J16" s="30">
        <f t="shared" si="2"/>
        <v>-0.6266891963087818</v>
      </c>
      <c r="K16" s="31">
        <f t="shared" si="3"/>
        <v>0.6231235662064616</v>
      </c>
      <c r="L16" s="84">
        <v>412030428</v>
      </c>
      <c r="M16" s="85">
        <v>421360328</v>
      </c>
      <c r="N16" s="32">
        <f t="shared" si="4"/>
        <v>-0.17754611074500545</v>
      </c>
      <c r="O16" s="31">
        <f t="shared" si="5"/>
        <v>0.18071183958258166</v>
      </c>
      <c r="P16" s="6"/>
      <c r="Q16" s="33"/>
    </row>
    <row r="17" spans="1:17" ht="12.75">
      <c r="A17" s="3"/>
      <c r="B17" s="29" t="s">
        <v>23</v>
      </c>
      <c r="C17" s="63">
        <v>140424192</v>
      </c>
      <c r="D17" s="64">
        <v>152889264</v>
      </c>
      <c r="E17" s="65">
        <f t="shared" si="0"/>
        <v>12465072</v>
      </c>
      <c r="F17" s="63">
        <v>148460700</v>
      </c>
      <c r="G17" s="64">
        <v>145414656</v>
      </c>
      <c r="H17" s="65">
        <f t="shared" si="1"/>
        <v>-3046044</v>
      </c>
      <c r="I17" s="65">
        <v>152150880</v>
      </c>
      <c r="J17" s="42">
        <f t="shared" si="2"/>
        <v>8.876726881932138</v>
      </c>
      <c r="K17" s="31">
        <f t="shared" si="3"/>
        <v>-2.051751069474952</v>
      </c>
      <c r="L17" s="88">
        <v>412030428</v>
      </c>
      <c r="M17" s="85">
        <v>421360328</v>
      </c>
      <c r="N17" s="32">
        <f t="shared" si="4"/>
        <v>3.0252794825143354</v>
      </c>
      <c r="O17" s="31">
        <f t="shared" si="5"/>
        <v>-0.7229071646251424</v>
      </c>
      <c r="P17" s="6"/>
      <c r="Q17" s="33"/>
    </row>
    <row r="18" spans="1:17" ht="16.5">
      <c r="A18" s="3"/>
      <c r="B18" s="34" t="s">
        <v>24</v>
      </c>
      <c r="C18" s="66">
        <f>SUM(C13:C17)</f>
        <v>424437348</v>
      </c>
      <c r="D18" s="67">
        <v>412030428</v>
      </c>
      <c r="E18" s="68">
        <f t="shared" si="0"/>
        <v>-12406920</v>
      </c>
      <c r="F18" s="66">
        <f>SUM(F13:F17)</f>
        <v>448786392</v>
      </c>
      <c r="G18" s="67">
        <v>421360328</v>
      </c>
      <c r="H18" s="68">
        <f t="shared" si="1"/>
        <v>-27426064</v>
      </c>
      <c r="I18" s="68">
        <v>445999568</v>
      </c>
      <c r="J18" s="43">
        <f t="shared" si="2"/>
        <v>-2.9231452082298848</v>
      </c>
      <c r="K18" s="36">
        <f t="shared" si="3"/>
        <v>-6.111162122758838</v>
      </c>
      <c r="L18" s="89">
        <v>412030428</v>
      </c>
      <c r="M18" s="87">
        <v>421360328</v>
      </c>
      <c r="N18" s="37">
        <f t="shared" si="4"/>
        <v>-3.0111659617527082</v>
      </c>
      <c r="O18" s="36">
        <f t="shared" si="5"/>
        <v>-6.508933608006874</v>
      </c>
      <c r="P18" s="6"/>
      <c r="Q18" s="38"/>
    </row>
    <row r="19" spans="1:17" ht="16.5">
      <c r="A19" s="44"/>
      <c r="B19" s="45" t="s">
        <v>25</v>
      </c>
      <c r="C19" s="72">
        <f>C11-C18</f>
        <v>-39342337</v>
      </c>
      <c r="D19" s="73">
        <v>5074644</v>
      </c>
      <c r="E19" s="74">
        <f t="shared" si="0"/>
        <v>44416981</v>
      </c>
      <c r="F19" s="75">
        <f>F11-F18</f>
        <v>-38407056</v>
      </c>
      <c r="G19" s="76">
        <v>4547152</v>
      </c>
      <c r="H19" s="77">
        <f t="shared" si="1"/>
        <v>42954208</v>
      </c>
      <c r="I19" s="77">
        <v>8855788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96502848</v>
      </c>
      <c r="M22" s="85">
        <v>157496472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0</v>
      </c>
      <c r="E23" s="65">
        <f t="shared" si="0"/>
        <v>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96502848</v>
      </c>
      <c r="M23" s="85">
        <v>157496472</v>
      </c>
      <c r="N23" s="32">
        <f t="shared" si="4"/>
        <v>0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30000000</v>
      </c>
      <c r="D24" s="64">
        <v>96502848</v>
      </c>
      <c r="E24" s="65">
        <f t="shared" si="0"/>
        <v>66502848</v>
      </c>
      <c r="F24" s="63">
        <v>30000204</v>
      </c>
      <c r="G24" s="64">
        <v>157496472</v>
      </c>
      <c r="H24" s="65">
        <f t="shared" si="1"/>
        <v>127496268</v>
      </c>
      <c r="I24" s="65">
        <v>177541368</v>
      </c>
      <c r="J24" s="30">
        <f t="shared" si="2"/>
        <v>221.67615999999998</v>
      </c>
      <c r="K24" s="31">
        <f t="shared" si="3"/>
        <v>424.98467010424326</v>
      </c>
      <c r="L24" s="84">
        <v>96502848</v>
      </c>
      <c r="M24" s="85">
        <v>157496472</v>
      </c>
      <c r="N24" s="32">
        <f t="shared" si="4"/>
        <v>68.9128345725092</v>
      </c>
      <c r="O24" s="31">
        <f t="shared" si="5"/>
        <v>80.9518247494458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96502848</v>
      </c>
      <c r="M25" s="85">
        <v>157496472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30000000</v>
      </c>
      <c r="D26" s="67">
        <v>96502848</v>
      </c>
      <c r="E26" s="68">
        <f t="shared" si="0"/>
        <v>66502848</v>
      </c>
      <c r="F26" s="66">
        <f>SUM(F22:F24)</f>
        <v>30000204</v>
      </c>
      <c r="G26" s="67">
        <v>157496472</v>
      </c>
      <c r="H26" s="68">
        <f t="shared" si="1"/>
        <v>127496268</v>
      </c>
      <c r="I26" s="68">
        <v>177541368</v>
      </c>
      <c r="J26" s="43">
        <f t="shared" si="2"/>
        <v>221.67615999999998</v>
      </c>
      <c r="K26" s="36">
        <f t="shared" si="3"/>
        <v>424.98467010424326</v>
      </c>
      <c r="L26" s="89">
        <v>96502848</v>
      </c>
      <c r="M26" s="87">
        <v>157496472</v>
      </c>
      <c r="N26" s="37">
        <f t="shared" si="4"/>
        <v>68.9128345725092</v>
      </c>
      <c r="O26" s="36">
        <f t="shared" si="5"/>
        <v>80.9518247494458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30000000</v>
      </c>
      <c r="D28" s="64">
        <v>44062476</v>
      </c>
      <c r="E28" s="65">
        <f t="shared" si="0"/>
        <v>14062476</v>
      </c>
      <c r="F28" s="63">
        <v>30000204</v>
      </c>
      <c r="G28" s="64">
        <v>80937564</v>
      </c>
      <c r="H28" s="65">
        <f t="shared" si="1"/>
        <v>50937360</v>
      </c>
      <c r="I28" s="65">
        <v>94320000</v>
      </c>
      <c r="J28" s="30">
        <f t="shared" si="2"/>
        <v>46.874919999999996</v>
      </c>
      <c r="K28" s="31">
        <f t="shared" si="3"/>
        <v>169.7900454276911</v>
      </c>
      <c r="L28" s="84">
        <v>96502848</v>
      </c>
      <c r="M28" s="85">
        <v>157496472</v>
      </c>
      <c r="N28" s="32">
        <f t="shared" si="4"/>
        <v>14.572083924403973</v>
      </c>
      <c r="O28" s="31">
        <f t="shared" si="5"/>
        <v>32.34190541106216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12380016</v>
      </c>
      <c r="E29" s="65">
        <f t="shared" si="0"/>
        <v>12380016</v>
      </c>
      <c r="F29" s="63">
        <v>0</v>
      </c>
      <c r="G29" s="64">
        <v>35628000</v>
      </c>
      <c r="H29" s="65">
        <f t="shared" si="1"/>
        <v>35628000</v>
      </c>
      <c r="I29" s="65">
        <v>53138700</v>
      </c>
      <c r="J29" s="30">
        <f t="shared" si="2"/>
        <v>0</v>
      </c>
      <c r="K29" s="31">
        <f t="shared" si="3"/>
        <v>0</v>
      </c>
      <c r="L29" s="84">
        <v>96502848</v>
      </c>
      <c r="M29" s="85">
        <v>157496472</v>
      </c>
      <c r="N29" s="32">
        <f t="shared" si="4"/>
        <v>12.828653512899432</v>
      </c>
      <c r="O29" s="31">
        <f t="shared" si="5"/>
        <v>22.62145910163626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96502848</v>
      </c>
      <c r="M30" s="85">
        <v>157496472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24642996</v>
      </c>
      <c r="D31" s="64">
        <v>23650008</v>
      </c>
      <c r="E31" s="65">
        <f t="shared" si="0"/>
        <v>-992988</v>
      </c>
      <c r="F31" s="63">
        <v>26372076</v>
      </c>
      <c r="G31" s="64">
        <v>31868448</v>
      </c>
      <c r="H31" s="65">
        <f t="shared" si="1"/>
        <v>5496372</v>
      </c>
      <c r="I31" s="65">
        <v>17582664</v>
      </c>
      <c r="J31" s="30">
        <f t="shared" si="2"/>
        <v>-4.029493816417451</v>
      </c>
      <c r="K31" s="31">
        <f t="shared" si="3"/>
        <v>20.84163567555319</v>
      </c>
      <c r="L31" s="84">
        <v>96502848</v>
      </c>
      <c r="M31" s="85">
        <v>157496472</v>
      </c>
      <c r="N31" s="32">
        <f t="shared" si="4"/>
        <v>-1.0289727407837745</v>
      </c>
      <c r="O31" s="31">
        <f t="shared" si="5"/>
        <v>3.4898381723750616</v>
      </c>
      <c r="P31" s="6"/>
      <c r="Q31" s="33"/>
    </row>
    <row r="32" spans="1:17" ht="12.75">
      <c r="A32" s="7"/>
      <c r="B32" s="29" t="s">
        <v>36</v>
      </c>
      <c r="C32" s="63">
        <v>10289004</v>
      </c>
      <c r="D32" s="64">
        <v>16410348</v>
      </c>
      <c r="E32" s="65">
        <f t="shared" si="0"/>
        <v>6121344</v>
      </c>
      <c r="F32" s="63">
        <v>11010924</v>
      </c>
      <c r="G32" s="64">
        <v>9062460</v>
      </c>
      <c r="H32" s="65">
        <f t="shared" si="1"/>
        <v>-1948464</v>
      </c>
      <c r="I32" s="65">
        <v>12500004</v>
      </c>
      <c r="J32" s="30">
        <f t="shared" si="2"/>
        <v>59.49403849002294</v>
      </c>
      <c r="K32" s="31">
        <f t="shared" si="3"/>
        <v>-17.695735616738432</v>
      </c>
      <c r="L32" s="84">
        <v>96502848</v>
      </c>
      <c r="M32" s="85">
        <v>157496472</v>
      </c>
      <c r="N32" s="32">
        <f t="shared" si="4"/>
        <v>6.343174452219276</v>
      </c>
      <c r="O32" s="31">
        <f t="shared" si="5"/>
        <v>-1.2371477121087513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64932000</v>
      </c>
      <c r="D33" s="82">
        <v>96502848</v>
      </c>
      <c r="E33" s="83">
        <f t="shared" si="0"/>
        <v>31570848</v>
      </c>
      <c r="F33" s="81">
        <f>SUM(F28:F32)</f>
        <v>67383204</v>
      </c>
      <c r="G33" s="82">
        <v>157496472</v>
      </c>
      <c r="H33" s="83">
        <f t="shared" si="1"/>
        <v>90113268</v>
      </c>
      <c r="I33" s="83">
        <v>177541368</v>
      </c>
      <c r="J33" s="58">
        <f t="shared" si="2"/>
        <v>48.621400850120125</v>
      </c>
      <c r="K33" s="59">
        <f t="shared" si="3"/>
        <v>133.73253667189823</v>
      </c>
      <c r="L33" s="96">
        <v>96502848</v>
      </c>
      <c r="M33" s="97">
        <v>157496472</v>
      </c>
      <c r="N33" s="60">
        <f t="shared" si="4"/>
        <v>32.7149391487389</v>
      </c>
      <c r="O33" s="59">
        <f t="shared" si="5"/>
        <v>57.21605497296473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60062162</v>
      </c>
      <c r="D8" s="64">
        <v>64790000</v>
      </c>
      <c r="E8" s="65">
        <f>($D8-$C8)</f>
        <v>4727838</v>
      </c>
      <c r="F8" s="63">
        <v>63185395</v>
      </c>
      <c r="G8" s="64">
        <v>67705549</v>
      </c>
      <c r="H8" s="65">
        <f>($G8-$F8)</f>
        <v>4520154</v>
      </c>
      <c r="I8" s="65">
        <v>70752299</v>
      </c>
      <c r="J8" s="30">
        <f>IF($C8=0,0,($E8/$C8)*100)</f>
        <v>7.871574786135738</v>
      </c>
      <c r="K8" s="31">
        <f>IF($F8=0,0,($H8/$F8)*100)</f>
        <v>7.153795588363418</v>
      </c>
      <c r="L8" s="84">
        <v>593415682</v>
      </c>
      <c r="M8" s="85">
        <v>632042391</v>
      </c>
      <c r="N8" s="32">
        <f>IF($L8=0,0,($E8/$L8)*100)</f>
        <v>0.7967160530819947</v>
      </c>
      <c r="O8" s="31">
        <f>IF($M8=0,0,($H8/$M8)*100)</f>
        <v>0.7151662711813265</v>
      </c>
      <c r="P8" s="6"/>
      <c r="Q8" s="33"/>
    </row>
    <row r="9" spans="1:17" ht="12.75">
      <c r="A9" s="3"/>
      <c r="B9" s="29" t="s">
        <v>16</v>
      </c>
      <c r="C9" s="63">
        <v>288452719</v>
      </c>
      <c r="D9" s="64">
        <v>298038726</v>
      </c>
      <c r="E9" s="65">
        <f>($D9-$C9)</f>
        <v>9586007</v>
      </c>
      <c r="F9" s="63">
        <v>304029170</v>
      </c>
      <c r="G9" s="64">
        <v>311729096</v>
      </c>
      <c r="H9" s="65">
        <f>($G9-$F9)</f>
        <v>7699926</v>
      </c>
      <c r="I9" s="65">
        <v>326048362</v>
      </c>
      <c r="J9" s="30">
        <f>IF($C9=0,0,($E9/$C9)*100)</f>
        <v>3.3232506988432995</v>
      </c>
      <c r="K9" s="31">
        <f>IF($F9=0,0,($H9/$F9)*100)</f>
        <v>2.5326273791426</v>
      </c>
      <c r="L9" s="84">
        <v>593415682</v>
      </c>
      <c r="M9" s="85">
        <v>632042391</v>
      </c>
      <c r="N9" s="32">
        <f>IF($L9=0,0,($E9/$L9)*100)</f>
        <v>1.6153949568188188</v>
      </c>
      <c r="O9" s="31">
        <f>IF($M9=0,0,($H9/$M9)*100)</f>
        <v>1.218261007432965</v>
      </c>
      <c r="P9" s="6"/>
      <c r="Q9" s="33"/>
    </row>
    <row r="10" spans="1:17" ht="12.75">
      <c r="A10" s="3"/>
      <c r="B10" s="29" t="s">
        <v>17</v>
      </c>
      <c r="C10" s="63">
        <v>227984204</v>
      </c>
      <c r="D10" s="64">
        <v>230586956</v>
      </c>
      <c r="E10" s="65">
        <f aca="true" t="shared" si="0" ref="E10:E33">($D10-$C10)</f>
        <v>2602752</v>
      </c>
      <c r="F10" s="63">
        <v>249818496</v>
      </c>
      <c r="G10" s="64">
        <v>252607746</v>
      </c>
      <c r="H10" s="65">
        <f aca="true" t="shared" si="1" ref="H10:H33">($G10-$F10)</f>
        <v>2789250</v>
      </c>
      <c r="I10" s="65">
        <v>273410571</v>
      </c>
      <c r="J10" s="30">
        <f aca="true" t="shared" si="2" ref="J10:J33">IF($C10=0,0,($E10/$C10)*100)</f>
        <v>1.14163698814853</v>
      </c>
      <c r="K10" s="31">
        <f aca="true" t="shared" si="3" ref="K10:K33">IF($F10=0,0,($H10/$F10)*100)</f>
        <v>1.1165106045630824</v>
      </c>
      <c r="L10" s="84">
        <v>593415682</v>
      </c>
      <c r="M10" s="85">
        <v>632042391</v>
      </c>
      <c r="N10" s="32">
        <f aca="true" t="shared" si="4" ref="N10:N33">IF($L10=0,0,($E10/$L10)*100)</f>
        <v>0.43860519345021287</v>
      </c>
      <c r="O10" s="31">
        <f aca="true" t="shared" si="5" ref="O10:O33">IF($M10=0,0,($H10/$M10)*100)</f>
        <v>0.441307424900239</v>
      </c>
      <c r="P10" s="6"/>
      <c r="Q10" s="33"/>
    </row>
    <row r="11" spans="1:17" ht="16.5">
      <c r="A11" s="7"/>
      <c r="B11" s="34" t="s">
        <v>18</v>
      </c>
      <c r="C11" s="66">
        <f>SUM(C8:C10)</f>
        <v>576499085</v>
      </c>
      <c r="D11" s="67">
        <v>593415682</v>
      </c>
      <c r="E11" s="68">
        <f t="shared" si="0"/>
        <v>16916597</v>
      </c>
      <c r="F11" s="66">
        <f>SUM(F8:F10)</f>
        <v>617033061</v>
      </c>
      <c r="G11" s="67">
        <v>632042391</v>
      </c>
      <c r="H11" s="68">
        <f t="shared" si="1"/>
        <v>15009330</v>
      </c>
      <c r="I11" s="68">
        <v>670211232</v>
      </c>
      <c r="J11" s="35">
        <f t="shared" si="2"/>
        <v>2.934366669463144</v>
      </c>
      <c r="K11" s="36">
        <f t="shared" si="3"/>
        <v>2.4325001282224648</v>
      </c>
      <c r="L11" s="86">
        <v>593415682</v>
      </c>
      <c r="M11" s="87">
        <v>632042391</v>
      </c>
      <c r="N11" s="37">
        <f t="shared" si="4"/>
        <v>2.8507162033510265</v>
      </c>
      <c r="O11" s="36">
        <f t="shared" si="5"/>
        <v>2.3747347035145303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211017681</v>
      </c>
      <c r="D13" s="64">
        <v>212191182</v>
      </c>
      <c r="E13" s="65">
        <f t="shared" si="0"/>
        <v>1173501</v>
      </c>
      <c r="F13" s="63">
        <v>223213214</v>
      </c>
      <c r="G13" s="64">
        <v>224040711</v>
      </c>
      <c r="H13" s="65">
        <f t="shared" si="1"/>
        <v>827497</v>
      </c>
      <c r="I13" s="65">
        <v>236574599</v>
      </c>
      <c r="J13" s="30">
        <f t="shared" si="2"/>
        <v>0.556115011044975</v>
      </c>
      <c r="K13" s="31">
        <f t="shared" si="3"/>
        <v>0.37072043593261467</v>
      </c>
      <c r="L13" s="84">
        <v>591085337</v>
      </c>
      <c r="M13" s="85">
        <v>615033310</v>
      </c>
      <c r="N13" s="32">
        <f t="shared" si="4"/>
        <v>0.19853326187314982</v>
      </c>
      <c r="O13" s="31">
        <f t="shared" si="5"/>
        <v>0.13454507041252775</v>
      </c>
      <c r="P13" s="6"/>
      <c r="Q13" s="33"/>
    </row>
    <row r="14" spans="1:17" ht="12.75">
      <c r="A14" s="3"/>
      <c r="B14" s="29" t="s">
        <v>21</v>
      </c>
      <c r="C14" s="63">
        <v>8331870</v>
      </c>
      <c r="D14" s="64">
        <v>8260725</v>
      </c>
      <c r="E14" s="65">
        <f t="shared" si="0"/>
        <v>-71145</v>
      </c>
      <c r="F14" s="63">
        <v>8781791</v>
      </c>
      <c r="G14" s="64">
        <v>8640718</v>
      </c>
      <c r="H14" s="65">
        <f t="shared" si="1"/>
        <v>-141073</v>
      </c>
      <c r="I14" s="65">
        <v>9038191</v>
      </c>
      <c r="J14" s="30">
        <f t="shared" si="2"/>
        <v>-0.8538899430740038</v>
      </c>
      <c r="K14" s="31">
        <f t="shared" si="3"/>
        <v>-1.6064262973236325</v>
      </c>
      <c r="L14" s="84">
        <v>591085337</v>
      </c>
      <c r="M14" s="85">
        <v>615033310</v>
      </c>
      <c r="N14" s="32">
        <f t="shared" si="4"/>
        <v>-0.01203633308873639</v>
      </c>
      <c r="O14" s="31">
        <f t="shared" si="5"/>
        <v>-0.02293745683465502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591085337</v>
      </c>
      <c r="M15" s="85">
        <v>615033310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161314184</v>
      </c>
      <c r="D16" s="64">
        <v>137311851</v>
      </c>
      <c r="E16" s="65">
        <f t="shared" si="0"/>
        <v>-24002333</v>
      </c>
      <c r="F16" s="63">
        <v>169727029</v>
      </c>
      <c r="G16" s="64">
        <v>144452067</v>
      </c>
      <c r="H16" s="65">
        <f t="shared" si="1"/>
        <v>-25274962</v>
      </c>
      <c r="I16" s="65">
        <v>151963575</v>
      </c>
      <c r="J16" s="30">
        <f t="shared" si="2"/>
        <v>-14.879245212559859</v>
      </c>
      <c r="K16" s="31">
        <f t="shared" si="3"/>
        <v>-14.891536220786614</v>
      </c>
      <c r="L16" s="84">
        <v>591085337</v>
      </c>
      <c r="M16" s="85">
        <v>615033310</v>
      </c>
      <c r="N16" s="32">
        <f t="shared" si="4"/>
        <v>-4.0607221153246105</v>
      </c>
      <c r="O16" s="31">
        <f t="shared" si="5"/>
        <v>-4.109527336007216</v>
      </c>
      <c r="P16" s="6"/>
      <c r="Q16" s="33"/>
    </row>
    <row r="17" spans="1:17" ht="12.75">
      <c r="A17" s="3"/>
      <c r="B17" s="29" t="s">
        <v>23</v>
      </c>
      <c r="C17" s="63">
        <v>222046317</v>
      </c>
      <c r="D17" s="64">
        <v>233321579</v>
      </c>
      <c r="E17" s="65">
        <f t="shared" si="0"/>
        <v>11275262</v>
      </c>
      <c r="F17" s="63">
        <v>234014728</v>
      </c>
      <c r="G17" s="64">
        <v>237899814</v>
      </c>
      <c r="H17" s="65">
        <f t="shared" si="1"/>
        <v>3885086</v>
      </c>
      <c r="I17" s="65">
        <v>248820108</v>
      </c>
      <c r="J17" s="42">
        <f t="shared" si="2"/>
        <v>5.077887421118541</v>
      </c>
      <c r="K17" s="31">
        <f t="shared" si="3"/>
        <v>1.6601886698344903</v>
      </c>
      <c r="L17" s="88">
        <v>591085337</v>
      </c>
      <c r="M17" s="85">
        <v>615033310</v>
      </c>
      <c r="N17" s="32">
        <f t="shared" si="4"/>
        <v>1.9075523099974987</v>
      </c>
      <c r="O17" s="31">
        <f t="shared" si="5"/>
        <v>0.6316870869969629</v>
      </c>
      <c r="P17" s="6"/>
      <c r="Q17" s="33"/>
    </row>
    <row r="18" spans="1:17" ht="16.5">
      <c r="A18" s="3"/>
      <c r="B18" s="34" t="s">
        <v>24</v>
      </c>
      <c r="C18" s="66">
        <f>SUM(C13:C17)</f>
        <v>602710052</v>
      </c>
      <c r="D18" s="67">
        <v>591085337</v>
      </c>
      <c r="E18" s="68">
        <f t="shared" si="0"/>
        <v>-11624715</v>
      </c>
      <c r="F18" s="66">
        <f>SUM(F13:F17)</f>
        <v>635736762</v>
      </c>
      <c r="G18" s="67">
        <v>615033310</v>
      </c>
      <c r="H18" s="68">
        <f t="shared" si="1"/>
        <v>-20703452</v>
      </c>
      <c r="I18" s="68">
        <v>646396473</v>
      </c>
      <c r="J18" s="43">
        <f t="shared" si="2"/>
        <v>-1.9287408533216235</v>
      </c>
      <c r="K18" s="36">
        <f t="shared" si="3"/>
        <v>-3.256607646043285</v>
      </c>
      <c r="L18" s="89">
        <v>591085337</v>
      </c>
      <c r="M18" s="87">
        <v>615033310</v>
      </c>
      <c r="N18" s="37">
        <f t="shared" si="4"/>
        <v>-1.966672876542698</v>
      </c>
      <c r="O18" s="36">
        <f t="shared" si="5"/>
        <v>-3.3662326354323797</v>
      </c>
      <c r="P18" s="6"/>
      <c r="Q18" s="38"/>
    </row>
    <row r="19" spans="1:17" ht="16.5">
      <c r="A19" s="44"/>
      <c r="B19" s="45" t="s">
        <v>25</v>
      </c>
      <c r="C19" s="72">
        <f>C11-C18</f>
        <v>-26210967</v>
      </c>
      <c r="D19" s="73">
        <v>2330345</v>
      </c>
      <c r="E19" s="74">
        <f t="shared" si="0"/>
        <v>28541312</v>
      </c>
      <c r="F19" s="75">
        <f>F11-F18</f>
        <v>-18703701</v>
      </c>
      <c r="G19" s="76">
        <v>17009081</v>
      </c>
      <c r="H19" s="77">
        <f t="shared" si="1"/>
        <v>35712782</v>
      </c>
      <c r="I19" s="77">
        <v>23814759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110991850</v>
      </c>
      <c r="M22" s="85">
        <v>97112000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24610000</v>
      </c>
      <c r="E23" s="65">
        <f t="shared" si="0"/>
        <v>24610000</v>
      </c>
      <c r="F23" s="63">
        <v>0</v>
      </c>
      <c r="G23" s="64">
        <v>2500000</v>
      </c>
      <c r="H23" s="65">
        <f t="shared" si="1"/>
        <v>2500000</v>
      </c>
      <c r="I23" s="65">
        <v>1500016</v>
      </c>
      <c r="J23" s="30">
        <f t="shared" si="2"/>
        <v>0</v>
      </c>
      <c r="K23" s="31">
        <f t="shared" si="3"/>
        <v>0</v>
      </c>
      <c r="L23" s="84">
        <v>110991850</v>
      </c>
      <c r="M23" s="85">
        <v>97112000</v>
      </c>
      <c r="N23" s="32">
        <f t="shared" si="4"/>
        <v>22.172799173993408</v>
      </c>
      <c r="O23" s="31">
        <f t="shared" si="5"/>
        <v>2.574347145563885</v>
      </c>
      <c r="P23" s="6"/>
      <c r="Q23" s="33"/>
    </row>
    <row r="24" spans="1:17" ht="12.75">
      <c r="A24" s="7"/>
      <c r="B24" s="29" t="s">
        <v>29</v>
      </c>
      <c r="C24" s="63">
        <v>61586104</v>
      </c>
      <c r="D24" s="64">
        <v>86381850</v>
      </c>
      <c r="E24" s="65">
        <f t="shared" si="0"/>
        <v>24795746</v>
      </c>
      <c r="F24" s="63">
        <v>61965837</v>
      </c>
      <c r="G24" s="64">
        <v>94612000</v>
      </c>
      <c r="H24" s="65">
        <f t="shared" si="1"/>
        <v>32646163</v>
      </c>
      <c r="I24" s="65">
        <v>91271455</v>
      </c>
      <c r="J24" s="30">
        <f t="shared" si="2"/>
        <v>40.26191687657333</v>
      </c>
      <c r="K24" s="31">
        <f t="shared" si="3"/>
        <v>52.684131419059185</v>
      </c>
      <c r="L24" s="84">
        <v>110991850</v>
      </c>
      <c r="M24" s="85">
        <v>97112000</v>
      </c>
      <c r="N24" s="32">
        <f t="shared" si="4"/>
        <v>22.340150200217405</v>
      </c>
      <c r="O24" s="31">
        <f t="shared" si="5"/>
        <v>33.61702261306533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110991850</v>
      </c>
      <c r="M25" s="85">
        <v>97112000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61586104</v>
      </c>
      <c r="D26" s="67">
        <v>110991850</v>
      </c>
      <c r="E26" s="68">
        <f t="shared" si="0"/>
        <v>49405746</v>
      </c>
      <c r="F26" s="66">
        <f>SUM(F22:F24)</f>
        <v>61965837</v>
      </c>
      <c r="G26" s="67">
        <v>97112000</v>
      </c>
      <c r="H26" s="68">
        <f t="shared" si="1"/>
        <v>35146163</v>
      </c>
      <c r="I26" s="68">
        <v>92771471</v>
      </c>
      <c r="J26" s="43">
        <f t="shared" si="2"/>
        <v>80.22223000175495</v>
      </c>
      <c r="K26" s="36">
        <f t="shared" si="3"/>
        <v>56.718612547749494</v>
      </c>
      <c r="L26" s="89">
        <v>110991850</v>
      </c>
      <c r="M26" s="87">
        <v>97112000</v>
      </c>
      <c r="N26" s="37">
        <f t="shared" si="4"/>
        <v>44.512949374210805</v>
      </c>
      <c r="O26" s="36">
        <f t="shared" si="5"/>
        <v>36.19136975862921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35200000</v>
      </c>
      <c r="D28" s="64">
        <v>45028021</v>
      </c>
      <c r="E28" s="65">
        <f t="shared" si="0"/>
        <v>9828021</v>
      </c>
      <c r="F28" s="63">
        <v>45000000</v>
      </c>
      <c r="G28" s="64">
        <v>57147007</v>
      </c>
      <c r="H28" s="65">
        <f t="shared" si="1"/>
        <v>12147007</v>
      </c>
      <c r="I28" s="65">
        <v>60715725</v>
      </c>
      <c r="J28" s="30">
        <f t="shared" si="2"/>
        <v>27.920514204545455</v>
      </c>
      <c r="K28" s="31">
        <f t="shared" si="3"/>
        <v>26.99334888888889</v>
      </c>
      <c r="L28" s="84">
        <v>110991850</v>
      </c>
      <c r="M28" s="85">
        <v>97112000</v>
      </c>
      <c r="N28" s="32">
        <f t="shared" si="4"/>
        <v>8.854723117057695</v>
      </c>
      <c r="O28" s="31">
        <f t="shared" si="5"/>
        <v>12.508245119037811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22163274</v>
      </c>
      <c r="E29" s="65">
        <f t="shared" si="0"/>
        <v>22163274</v>
      </c>
      <c r="F29" s="63">
        <v>0</v>
      </c>
      <c r="G29" s="64">
        <v>14096018</v>
      </c>
      <c r="H29" s="65">
        <f t="shared" si="1"/>
        <v>14096018</v>
      </c>
      <c r="I29" s="65">
        <v>7000000</v>
      </c>
      <c r="J29" s="30">
        <f t="shared" si="2"/>
        <v>0</v>
      </c>
      <c r="K29" s="31">
        <f t="shared" si="3"/>
        <v>0</v>
      </c>
      <c r="L29" s="84">
        <v>110991850</v>
      </c>
      <c r="M29" s="85">
        <v>97112000</v>
      </c>
      <c r="N29" s="32">
        <f t="shared" si="4"/>
        <v>19.96837966030839</v>
      </c>
      <c r="O29" s="31">
        <f t="shared" si="5"/>
        <v>14.515217480846857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110991850</v>
      </c>
      <c r="M30" s="85">
        <v>97112000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17210133</v>
      </c>
      <c r="D31" s="64">
        <v>14072465</v>
      </c>
      <c r="E31" s="65">
        <f t="shared" si="0"/>
        <v>-3137668</v>
      </c>
      <c r="F31" s="63">
        <v>7789866</v>
      </c>
      <c r="G31" s="64">
        <v>0</v>
      </c>
      <c r="H31" s="65">
        <f t="shared" si="1"/>
        <v>-7789866</v>
      </c>
      <c r="I31" s="65">
        <v>0</v>
      </c>
      <c r="J31" s="30">
        <f t="shared" si="2"/>
        <v>-18.23151511961006</v>
      </c>
      <c r="K31" s="31">
        <f t="shared" si="3"/>
        <v>-100</v>
      </c>
      <c r="L31" s="84">
        <v>110991850</v>
      </c>
      <c r="M31" s="85">
        <v>97112000</v>
      </c>
      <c r="N31" s="32">
        <f t="shared" si="4"/>
        <v>-2.8269354912094897</v>
      </c>
      <c r="O31" s="31">
        <f t="shared" si="5"/>
        <v>-8.021527720570063</v>
      </c>
      <c r="P31" s="6"/>
      <c r="Q31" s="33"/>
    </row>
    <row r="32" spans="1:17" ht="12.75">
      <c r="A32" s="7"/>
      <c r="B32" s="29" t="s">
        <v>36</v>
      </c>
      <c r="C32" s="63">
        <v>10536971</v>
      </c>
      <c r="D32" s="64">
        <v>29728090</v>
      </c>
      <c r="E32" s="65">
        <f t="shared" si="0"/>
        <v>19191119</v>
      </c>
      <c r="F32" s="63">
        <v>10536983</v>
      </c>
      <c r="G32" s="64">
        <v>25868975</v>
      </c>
      <c r="H32" s="65">
        <f t="shared" si="1"/>
        <v>15331992</v>
      </c>
      <c r="I32" s="65">
        <v>25055746</v>
      </c>
      <c r="J32" s="30">
        <f t="shared" si="2"/>
        <v>182.1312690335771</v>
      </c>
      <c r="K32" s="31">
        <f t="shared" si="3"/>
        <v>145.50646992597407</v>
      </c>
      <c r="L32" s="84">
        <v>110991850</v>
      </c>
      <c r="M32" s="85">
        <v>97112000</v>
      </c>
      <c r="N32" s="32">
        <f t="shared" si="4"/>
        <v>17.290565928939827</v>
      </c>
      <c r="O32" s="31">
        <f t="shared" si="5"/>
        <v>15.787947936403329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62947104</v>
      </c>
      <c r="D33" s="82">
        <v>110991850</v>
      </c>
      <c r="E33" s="83">
        <f t="shared" si="0"/>
        <v>48044746</v>
      </c>
      <c r="F33" s="81">
        <f>SUM(F28:F32)</f>
        <v>63326849</v>
      </c>
      <c r="G33" s="82">
        <v>97112000</v>
      </c>
      <c r="H33" s="83">
        <f t="shared" si="1"/>
        <v>33785151</v>
      </c>
      <c r="I33" s="83">
        <v>92771471</v>
      </c>
      <c r="J33" s="58">
        <f t="shared" si="2"/>
        <v>76.3255860031305</v>
      </c>
      <c r="K33" s="59">
        <f t="shared" si="3"/>
        <v>53.35043750558314</v>
      </c>
      <c r="L33" s="96">
        <v>110991850</v>
      </c>
      <c r="M33" s="97">
        <v>97112000</v>
      </c>
      <c r="N33" s="60">
        <f t="shared" si="4"/>
        <v>43.286733215096426</v>
      </c>
      <c r="O33" s="59">
        <f t="shared" si="5"/>
        <v>34.78988281571793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F8" sqref="F8:F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42134706</v>
      </c>
      <c r="D8" s="64">
        <v>77547964</v>
      </c>
      <c r="E8" s="65">
        <f>($D8-$C8)</f>
        <v>35413258</v>
      </c>
      <c r="F8" s="63">
        <v>44409977</v>
      </c>
      <c r="G8" s="64">
        <v>81304683</v>
      </c>
      <c r="H8" s="65">
        <f>($G8-$F8)</f>
        <v>36894706</v>
      </c>
      <c r="I8" s="65">
        <v>85243443</v>
      </c>
      <c r="J8" s="30">
        <f>IF($C8=0,0,($E8/$C8)*100)</f>
        <v>84.04771591381224</v>
      </c>
      <c r="K8" s="31">
        <f>IF($F8=0,0,($H8/$F8)*100)</f>
        <v>83.07751656795499</v>
      </c>
      <c r="L8" s="84">
        <v>539470742</v>
      </c>
      <c r="M8" s="85">
        <v>482724307</v>
      </c>
      <c r="N8" s="32">
        <f>IF($L8=0,0,($E8/$L8)*100)</f>
        <v>6.564444601520206</v>
      </c>
      <c r="O8" s="31">
        <f>IF($M8=0,0,($H8/$M8)*100)</f>
        <v>7.643018067453562</v>
      </c>
      <c r="P8" s="6"/>
      <c r="Q8" s="33"/>
    </row>
    <row r="9" spans="1:17" ht="12.75">
      <c r="A9" s="3"/>
      <c r="B9" s="29" t="s">
        <v>16</v>
      </c>
      <c r="C9" s="63">
        <v>5450000</v>
      </c>
      <c r="D9" s="64">
        <v>5920890</v>
      </c>
      <c r="E9" s="65">
        <f>($D9-$C9)</f>
        <v>470890</v>
      </c>
      <c r="F9" s="63">
        <v>5450000</v>
      </c>
      <c r="G9" s="64">
        <v>6205092</v>
      </c>
      <c r="H9" s="65">
        <f>($G9-$F9)</f>
        <v>755092</v>
      </c>
      <c r="I9" s="65">
        <v>6502936</v>
      </c>
      <c r="J9" s="30">
        <f>IF($C9=0,0,($E9/$C9)*100)</f>
        <v>8.640183486238532</v>
      </c>
      <c r="K9" s="31">
        <f>IF($F9=0,0,($H9/$F9)*100)</f>
        <v>13.854899082568808</v>
      </c>
      <c r="L9" s="84">
        <v>539470742</v>
      </c>
      <c r="M9" s="85">
        <v>482724307</v>
      </c>
      <c r="N9" s="32">
        <f>IF($L9=0,0,($E9/$L9)*100)</f>
        <v>0.08728740288198984</v>
      </c>
      <c r="O9" s="31">
        <f>IF($M9=0,0,($H9/$M9)*100)</f>
        <v>0.15642303257788923</v>
      </c>
      <c r="P9" s="6"/>
      <c r="Q9" s="33"/>
    </row>
    <row r="10" spans="1:17" ht="12.75">
      <c r="A10" s="3"/>
      <c r="B10" s="29" t="s">
        <v>17</v>
      </c>
      <c r="C10" s="63">
        <v>339335480</v>
      </c>
      <c r="D10" s="64">
        <v>456001888</v>
      </c>
      <c r="E10" s="65">
        <f aca="true" t="shared" si="0" ref="E10:E33">($D10-$C10)</f>
        <v>116666408</v>
      </c>
      <c r="F10" s="63">
        <v>362281480</v>
      </c>
      <c r="G10" s="64">
        <v>395214532</v>
      </c>
      <c r="H10" s="65">
        <f aca="true" t="shared" si="1" ref="H10:H33">($G10-$F10)</f>
        <v>32933052</v>
      </c>
      <c r="I10" s="65">
        <v>419168590</v>
      </c>
      <c r="J10" s="30">
        <f aca="true" t="shared" si="2" ref="J10:J33">IF($C10=0,0,($E10/$C10)*100)</f>
        <v>34.38084576360833</v>
      </c>
      <c r="K10" s="31">
        <f aca="true" t="shared" si="3" ref="K10:K33">IF($F10=0,0,($H10/$F10)*100)</f>
        <v>9.090459716571766</v>
      </c>
      <c r="L10" s="84">
        <v>539470742</v>
      </c>
      <c r="M10" s="85">
        <v>482724307</v>
      </c>
      <c r="N10" s="32">
        <f aca="true" t="shared" si="4" ref="N10:N33">IF($L10=0,0,($E10/$L10)*100)</f>
        <v>21.62608625770478</v>
      </c>
      <c r="O10" s="31">
        <f aca="true" t="shared" si="5" ref="O10:O33">IF($M10=0,0,($H10/$M10)*100)</f>
        <v>6.822331405822496</v>
      </c>
      <c r="P10" s="6"/>
      <c r="Q10" s="33"/>
    </row>
    <row r="11" spans="1:17" ht="16.5">
      <c r="A11" s="7"/>
      <c r="B11" s="34" t="s">
        <v>18</v>
      </c>
      <c r="C11" s="66">
        <f>SUM(C8:C10)</f>
        <v>386920186</v>
      </c>
      <c r="D11" s="67">
        <v>539470742</v>
      </c>
      <c r="E11" s="68">
        <f t="shared" si="0"/>
        <v>152550556</v>
      </c>
      <c r="F11" s="66">
        <f>SUM(F8:F10)</f>
        <v>412141457</v>
      </c>
      <c r="G11" s="67">
        <v>482724307</v>
      </c>
      <c r="H11" s="68">
        <f t="shared" si="1"/>
        <v>70582850</v>
      </c>
      <c r="I11" s="68">
        <v>510914969</v>
      </c>
      <c r="J11" s="35">
        <f t="shared" si="2"/>
        <v>39.42687963041556</v>
      </c>
      <c r="K11" s="36">
        <f t="shared" si="3"/>
        <v>17.125879670969375</v>
      </c>
      <c r="L11" s="86">
        <v>539470742</v>
      </c>
      <c r="M11" s="87">
        <v>482724307</v>
      </c>
      <c r="N11" s="37">
        <f t="shared" si="4"/>
        <v>28.277818262106972</v>
      </c>
      <c r="O11" s="36">
        <f t="shared" si="5"/>
        <v>14.621772505853947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180024274</v>
      </c>
      <c r="D13" s="64">
        <v>173677590</v>
      </c>
      <c r="E13" s="65">
        <f t="shared" si="0"/>
        <v>-6346684</v>
      </c>
      <c r="F13" s="63">
        <v>193364514</v>
      </c>
      <c r="G13" s="64">
        <v>182311377</v>
      </c>
      <c r="H13" s="65">
        <f t="shared" si="1"/>
        <v>-11053137</v>
      </c>
      <c r="I13" s="65">
        <v>193299674</v>
      </c>
      <c r="J13" s="30">
        <f t="shared" si="2"/>
        <v>-3.5254601276714497</v>
      </c>
      <c r="K13" s="31">
        <f t="shared" si="3"/>
        <v>-5.716217919902304</v>
      </c>
      <c r="L13" s="84">
        <v>458118738</v>
      </c>
      <c r="M13" s="85">
        <v>455662674</v>
      </c>
      <c r="N13" s="32">
        <f t="shared" si="4"/>
        <v>-1.3853797004042214</v>
      </c>
      <c r="O13" s="31">
        <f t="shared" si="5"/>
        <v>-2.425727984908415</v>
      </c>
      <c r="P13" s="6"/>
      <c r="Q13" s="33"/>
    </row>
    <row r="14" spans="1:17" ht="12.75">
      <c r="A14" s="3"/>
      <c r="B14" s="29" t="s">
        <v>21</v>
      </c>
      <c r="C14" s="63">
        <v>20000000</v>
      </c>
      <c r="D14" s="64">
        <v>34300000</v>
      </c>
      <c r="E14" s="65">
        <f t="shared" si="0"/>
        <v>14300000</v>
      </c>
      <c r="F14" s="63">
        <v>25000000</v>
      </c>
      <c r="G14" s="64">
        <v>30000000</v>
      </c>
      <c r="H14" s="65">
        <f t="shared" si="1"/>
        <v>5000000</v>
      </c>
      <c r="I14" s="65">
        <v>31000000</v>
      </c>
      <c r="J14" s="30">
        <f t="shared" si="2"/>
        <v>71.5</v>
      </c>
      <c r="K14" s="31">
        <f t="shared" si="3"/>
        <v>20</v>
      </c>
      <c r="L14" s="84">
        <v>458118738</v>
      </c>
      <c r="M14" s="85">
        <v>455662674</v>
      </c>
      <c r="N14" s="32">
        <f t="shared" si="4"/>
        <v>3.1214614932428284</v>
      </c>
      <c r="O14" s="31">
        <f t="shared" si="5"/>
        <v>1.0973029579333067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458118738</v>
      </c>
      <c r="M15" s="85">
        <v>455662674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458118738</v>
      </c>
      <c r="M16" s="85">
        <v>455662674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192185835</v>
      </c>
      <c r="D17" s="64">
        <v>250141148</v>
      </c>
      <c r="E17" s="65">
        <f t="shared" si="0"/>
        <v>57955313</v>
      </c>
      <c r="F17" s="63">
        <v>211644586</v>
      </c>
      <c r="G17" s="64">
        <v>243351297</v>
      </c>
      <c r="H17" s="65">
        <f t="shared" si="1"/>
        <v>31706711</v>
      </c>
      <c r="I17" s="65">
        <v>263179421</v>
      </c>
      <c r="J17" s="42">
        <f t="shared" si="2"/>
        <v>30.155871269076624</v>
      </c>
      <c r="K17" s="31">
        <f t="shared" si="3"/>
        <v>14.9811113051576</v>
      </c>
      <c r="L17" s="88">
        <v>458118738</v>
      </c>
      <c r="M17" s="85">
        <v>455662674</v>
      </c>
      <c r="N17" s="32">
        <f t="shared" si="4"/>
        <v>12.650718731352132</v>
      </c>
      <c r="O17" s="31">
        <f t="shared" si="5"/>
        <v>6.958373553327302</v>
      </c>
      <c r="P17" s="6"/>
      <c r="Q17" s="33"/>
    </row>
    <row r="18" spans="1:17" ht="16.5">
      <c r="A18" s="3"/>
      <c r="B18" s="34" t="s">
        <v>24</v>
      </c>
      <c r="C18" s="66">
        <f>SUM(C13:C17)</f>
        <v>392210109</v>
      </c>
      <c r="D18" s="67">
        <v>458118738</v>
      </c>
      <c r="E18" s="68">
        <f t="shared" si="0"/>
        <v>65908629</v>
      </c>
      <c r="F18" s="66">
        <f>SUM(F13:F17)</f>
        <v>430009100</v>
      </c>
      <c r="G18" s="67">
        <v>455662674</v>
      </c>
      <c r="H18" s="68">
        <f t="shared" si="1"/>
        <v>25653574</v>
      </c>
      <c r="I18" s="68">
        <v>487479095</v>
      </c>
      <c r="J18" s="43">
        <f t="shared" si="2"/>
        <v>16.804418725474513</v>
      </c>
      <c r="K18" s="36">
        <f t="shared" si="3"/>
        <v>5.9658211884353145</v>
      </c>
      <c r="L18" s="89">
        <v>458118738</v>
      </c>
      <c r="M18" s="87">
        <v>455662674</v>
      </c>
      <c r="N18" s="37">
        <f t="shared" si="4"/>
        <v>14.38680052419074</v>
      </c>
      <c r="O18" s="36">
        <f t="shared" si="5"/>
        <v>5.629948526352194</v>
      </c>
      <c r="P18" s="6"/>
      <c r="Q18" s="38"/>
    </row>
    <row r="19" spans="1:17" ht="16.5">
      <c r="A19" s="44"/>
      <c r="B19" s="45" t="s">
        <v>25</v>
      </c>
      <c r="C19" s="72">
        <f>C11-C18</f>
        <v>-5289923</v>
      </c>
      <c r="D19" s="73">
        <v>81352004</v>
      </c>
      <c r="E19" s="74">
        <f t="shared" si="0"/>
        <v>86641927</v>
      </c>
      <c r="F19" s="75">
        <f>F11-F18</f>
        <v>-17867643</v>
      </c>
      <c r="G19" s="76">
        <v>27061633</v>
      </c>
      <c r="H19" s="77">
        <f t="shared" si="1"/>
        <v>44929276</v>
      </c>
      <c r="I19" s="77">
        <v>23435874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138638004</v>
      </c>
      <c r="M22" s="85">
        <v>92529633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23712000</v>
      </c>
      <c r="D23" s="64">
        <v>81366304</v>
      </c>
      <c r="E23" s="65">
        <f t="shared" si="0"/>
        <v>57654304</v>
      </c>
      <c r="F23" s="63">
        <v>81296560</v>
      </c>
      <c r="G23" s="64">
        <v>30335033</v>
      </c>
      <c r="H23" s="65">
        <f t="shared" si="1"/>
        <v>-50961527</v>
      </c>
      <c r="I23" s="65">
        <v>26898921</v>
      </c>
      <c r="J23" s="30">
        <f t="shared" si="2"/>
        <v>243.14399460188935</v>
      </c>
      <c r="K23" s="31">
        <f t="shared" si="3"/>
        <v>-62.685957437805484</v>
      </c>
      <c r="L23" s="84">
        <v>138638004</v>
      </c>
      <c r="M23" s="85">
        <v>92529633</v>
      </c>
      <c r="N23" s="32">
        <f t="shared" si="4"/>
        <v>41.58621902836973</v>
      </c>
      <c r="O23" s="31">
        <f t="shared" si="5"/>
        <v>-55.07589876639843</v>
      </c>
      <c r="P23" s="6"/>
      <c r="Q23" s="33"/>
    </row>
    <row r="24" spans="1:17" ht="12.75">
      <c r="A24" s="7"/>
      <c r="B24" s="29" t="s">
        <v>29</v>
      </c>
      <c r="C24" s="63">
        <v>60846550</v>
      </c>
      <c r="D24" s="64">
        <v>57271700</v>
      </c>
      <c r="E24" s="65">
        <f t="shared" si="0"/>
        <v>-3574850</v>
      </c>
      <c r="F24" s="63">
        <v>0</v>
      </c>
      <c r="G24" s="64">
        <v>62194600</v>
      </c>
      <c r="H24" s="65">
        <f t="shared" si="1"/>
        <v>62194600</v>
      </c>
      <c r="I24" s="65">
        <v>65797950</v>
      </c>
      <c r="J24" s="30">
        <f t="shared" si="2"/>
        <v>-5.87518930818592</v>
      </c>
      <c r="K24" s="31">
        <f t="shared" si="3"/>
        <v>0</v>
      </c>
      <c r="L24" s="84">
        <v>138638004</v>
      </c>
      <c r="M24" s="85">
        <v>92529633</v>
      </c>
      <c r="N24" s="32">
        <f t="shared" si="4"/>
        <v>-2.578549818129234</v>
      </c>
      <c r="O24" s="31">
        <f t="shared" si="5"/>
        <v>67.21587234653789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138638004</v>
      </c>
      <c r="M25" s="85">
        <v>92529633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84558550</v>
      </c>
      <c r="D26" s="67">
        <v>138638004</v>
      </c>
      <c r="E26" s="68">
        <f t="shared" si="0"/>
        <v>54079454</v>
      </c>
      <c r="F26" s="66">
        <f>SUM(F22:F24)</f>
        <v>81296560</v>
      </c>
      <c r="G26" s="67">
        <v>92529633</v>
      </c>
      <c r="H26" s="68">
        <f t="shared" si="1"/>
        <v>11233073</v>
      </c>
      <c r="I26" s="68">
        <v>92696871</v>
      </c>
      <c r="J26" s="43">
        <f t="shared" si="2"/>
        <v>63.955039437171045</v>
      </c>
      <c r="K26" s="36">
        <f t="shared" si="3"/>
        <v>13.817402605965123</v>
      </c>
      <c r="L26" s="89">
        <v>138638004</v>
      </c>
      <c r="M26" s="87">
        <v>92529633</v>
      </c>
      <c r="N26" s="37">
        <f t="shared" si="4"/>
        <v>39.0076692102405</v>
      </c>
      <c r="O26" s="36">
        <f t="shared" si="5"/>
        <v>12.139973580139458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138638004</v>
      </c>
      <c r="M28" s="85">
        <v>92529633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138638004</v>
      </c>
      <c r="M29" s="85">
        <v>92529633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138638004</v>
      </c>
      <c r="M30" s="85">
        <v>92529633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46842616</v>
      </c>
      <c r="D31" s="64">
        <v>56713007</v>
      </c>
      <c r="E31" s="65">
        <f t="shared" si="0"/>
        <v>9870391</v>
      </c>
      <c r="F31" s="63">
        <v>12242122</v>
      </c>
      <c r="G31" s="64">
        <v>35452991</v>
      </c>
      <c r="H31" s="65">
        <f t="shared" si="1"/>
        <v>23210869</v>
      </c>
      <c r="I31" s="65">
        <v>39876871</v>
      </c>
      <c r="J31" s="30">
        <f t="shared" si="2"/>
        <v>21.07139148676069</v>
      </c>
      <c r="K31" s="31">
        <f t="shared" si="3"/>
        <v>189.5984127588338</v>
      </c>
      <c r="L31" s="84">
        <v>138638004</v>
      </c>
      <c r="M31" s="85">
        <v>92529633</v>
      </c>
      <c r="N31" s="32">
        <f t="shared" si="4"/>
        <v>7.1195420557266536</v>
      </c>
      <c r="O31" s="31">
        <f t="shared" si="5"/>
        <v>25.084795267695487</v>
      </c>
      <c r="P31" s="6"/>
      <c r="Q31" s="33"/>
    </row>
    <row r="32" spans="1:17" ht="12.75">
      <c r="A32" s="7"/>
      <c r="B32" s="29" t="s">
        <v>36</v>
      </c>
      <c r="C32" s="63">
        <v>48916472</v>
      </c>
      <c r="D32" s="64">
        <v>81924997</v>
      </c>
      <c r="E32" s="65">
        <f t="shared" si="0"/>
        <v>33008525</v>
      </c>
      <c r="F32" s="63">
        <v>81963228</v>
      </c>
      <c r="G32" s="64">
        <v>57076642</v>
      </c>
      <c r="H32" s="65">
        <f t="shared" si="1"/>
        <v>-24886586</v>
      </c>
      <c r="I32" s="65">
        <v>52820000</v>
      </c>
      <c r="J32" s="30">
        <f t="shared" si="2"/>
        <v>67.47936564190485</v>
      </c>
      <c r="K32" s="31">
        <f t="shared" si="3"/>
        <v>-30.363111125881964</v>
      </c>
      <c r="L32" s="84">
        <v>138638004</v>
      </c>
      <c r="M32" s="85">
        <v>92529633</v>
      </c>
      <c r="N32" s="32">
        <f t="shared" si="4"/>
        <v>23.80914615591263</v>
      </c>
      <c r="O32" s="31">
        <f t="shared" si="5"/>
        <v>-26.89580104570392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95759088</v>
      </c>
      <c r="D33" s="82">
        <v>138638004</v>
      </c>
      <c r="E33" s="83">
        <f t="shared" si="0"/>
        <v>42878916</v>
      </c>
      <c r="F33" s="81">
        <f>SUM(F28:F32)</f>
        <v>94205350</v>
      </c>
      <c r="G33" s="82">
        <v>92529633</v>
      </c>
      <c r="H33" s="83">
        <f t="shared" si="1"/>
        <v>-1675717</v>
      </c>
      <c r="I33" s="83">
        <v>92696871</v>
      </c>
      <c r="J33" s="58">
        <f t="shared" si="2"/>
        <v>44.77790765927094</v>
      </c>
      <c r="K33" s="59">
        <f t="shared" si="3"/>
        <v>-1.7787917565191362</v>
      </c>
      <c r="L33" s="96">
        <v>138638004</v>
      </c>
      <c r="M33" s="97">
        <v>92529633</v>
      </c>
      <c r="N33" s="60">
        <f t="shared" si="4"/>
        <v>30.928688211639283</v>
      </c>
      <c r="O33" s="59">
        <f t="shared" si="5"/>
        <v>-1.8110057780084354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60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96296220</v>
      </c>
      <c r="D8" s="64">
        <v>94479240</v>
      </c>
      <c r="E8" s="65">
        <f>($D8-$C8)</f>
        <v>-1816980</v>
      </c>
      <c r="F8" s="63">
        <v>102073992</v>
      </c>
      <c r="G8" s="64">
        <v>98258412</v>
      </c>
      <c r="H8" s="65">
        <f>($G8-$F8)</f>
        <v>-3815580</v>
      </c>
      <c r="I8" s="65">
        <v>102188772</v>
      </c>
      <c r="J8" s="30">
        <f>IF($C8=0,0,($E8/$C8)*100)</f>
        <v>-1.8868653411317702</v>
      </c>
      <c r="K8" s="31">
        <f>IF($F8=0,0,($H8/$F8)*100)</f>
        <v>-3.7380530782023302</v>
      </c>
      <c r="L8" s="84">
        <v>446197956</v>
      </c>
      <c r="M8" s="85">
        <v>468397284</v>
      </c>
      <c r="N8" s="32">
        <f>IF($L8=0,0,($E8/$L8)*100)</f>
        <v>-0.4072138779586879</v>
      </c>
      <c r="O8" s="31">
        <f>IF($M8=0,0,($H8/$M8)*100)</f>
        <v>-0.8146033570937615</v>
      </c>
      <c r="P8" s="6"/>
      <c r="Q8" s="33"/>
    </row>
    <row r="9" spans="1:17" ht="12.75">
      <c r="A9" s="3"/>
      <c r="B9" s="29" t="s">
        <v>16</v>
      </c>
      <c r="C9" s="63">
        <v>210276432</v>
      </c>
      <c r="D9" s="64">
        <v>206657544</v>
      </c>
      <c r="E9" s="65">
        <f>($D9-$C9)</f>
        <v>-3618888</v>
      </c>
      <c r="F9" s="63">
        <v>222893076</v>
      </c>
      <c r="G9" s="64">
        <v>214923912</v>
      </c>
      <c r="H9" s="65">
        <f>($G9-$F9)</f>
        <v>-7969164</v>
      </c>
      <c r="I9" s="65">
        <v>223520928</v>
      </c>
      <c r="J9" s="30">
        <f>IF($C9=0,0,($E9/$C9)*100)</f>
        <v>-1.7210145547837716</v>
      </c>
      <c r="K9" s="31">
        <f>IF($F9=0,0,($H9/$F9)*100)</f>
        <v>-3.575330442296915</v>
      </c>
      <c r="L9" s="84">
        <v>446197956</v>
      </c>
      <c r="M9" s="85">
        <v>468397284</v>
      </c>
      <c r="N9" s="32">
        <f>IF($L9=0,0,($E9/$L9)*100)</f>
        <v>-0.8110498829806382</v>
      </c>
      <c r="O9" s="31">
        <f>IF($M9=0,0,($H9/$M9)*100)</f>
        <v>-1.7013685331275321</v>
      </c>
      <c r="P9" s="6"/>
      <c r="Q9" s="33"/>
    </row>
    <row r="10" spans="1:17" ht="12.75">
      <c r="A10" s="3"/>
      <c r="B10" s="29" t="s">
        <v>17</v>
      </c>
      <c r="C10" s="63">
        <v>149082678</v>
      </c>
      <c r="D10" s="64">
        <v>145061172</v>
      </c>
      <c r="E10" s="65">
        <f aca="true" t="shared" si="0" ref="E10:E33">($D10-$C10)</f>
        <v>-4021506</v>
      </c>
      <c r="F10" s="63">
        <v>157196295</v>
      </c>
      <c r="G10" s="64">
        <v>155214960</v>
      </c>
      <c r="H10" s="65">
        <f aca="true" t="shared" si="1" ref="H10:H33">($G10-$F10)</f>
        <v>-1981335</v>
      </c>
      <c r="I10" s="65">
        <v>166311516</v>
      </c>
      <c r="J10" s="30">
        <f aca="true" t="shared" si="2" ref="J10:J33">IF($C10=0,0,($E10/$C10)*100)</f>
        <v>-2.6975005104214724</v>
      </c>
      <c r="K10" s="31">
        <f aca="true" t="shared" si="3" ref="K10:K33">IF($F10=0,0,($H10/$F10)*100)</f>
        <v>-1.2604209278596548</v>
      </c>
      <c r="L10" s="84">
        <v>446197956</v>
      </c>
      <c r="M10" s="85">
        <v>468397284</v>
      </c>
      <c r="N10" s="32">
        <f aca="true" t="shared" si="4" ref="N10:N33">IF($L10=0,0,($E10/$L10)*100)</f>
        <v>-0.9012829274368078</v>
      </c>
      <c r="O10" s="31">
        <f aca="true" t="shared" si="5" ref="O10:O33">IF($M10=0,0,($H10/$M10)*100)</f>
        <v>-0.4230030932459463</v>
      </c>
      <c r="P10" s="6"/>
      <c r="Q10" s="33"/>
    </row>
    <row r="11" spans="1:17" ht="16.5">
      <c r="A11" s="7"/>
      <c r="B11" s="34" t="s">
        <v>18</v>
      </c>
      <c r="C11" s="66">
        <f>SUM(C8:C10)</f>
        <v>455655330</v>
      </c>
      <c r="D11" s="67">
        <v>446197956</v>
      </c>
      <c r="E11" s="68">
        <f t="shared" si="0"/>
        <v>-9457374</v>
      </c>
      <c r="F11" s="66">
        <f>SUM(F8:F10)</f>
        <v>482163363</v>
      </c>
      <c r="G11" s="67">
        <v>468397284</v>
      </c>
      <c r="H11" s="68">
        <f t="shared" si="1"/>
        <v>-13766079</v>
      </c>
      <c r="I11" s="68">
        <v>492021216</v>
      </c>
      <c r="J11" s="35">
        <f t="shared" si="2"/>
        <v>-2.0755543449914216</v>
      </c>
      <c r="K11" s="36">
        <f t="shared" si="3"/>
        <v>-2.8550653277237905</v>
      </c>
      <c r="L11" s="86">
        <v>446197956</v>
      </c>
      <c r="M11" s="87">
        <v>468397284</v>
      </c>
      <c r="N11" s="37">
        <f t="shared" si="4"/>
        <v>-2.119546688376134</v>
      </c>
      <c r="O11" s="36">
        <f t="shared" si="5"/>
        <v>-2.9389749834672396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138972696</v>
      </c>
      <c r="D13" s="64">
        <v>144153192</v>
      </c>
      <c r="E13" s="65">
        <f t="shared" si="0"/>
        <v>5180496</v>
      </c>
      <c r="F13" s="63">
        <v>145921380</v>
      </c>
      <c r="G13" s="64">
        <v>153523020</v>
      </c>
      <c r="H13" s="65">
        <f t="shared" si="1"/>
        <v>7601640</v>
      </c>
      <c r="I13" s="65">
        <v>163501980</v>
      </c>
      <c r="J13" s="30">
        <f t="shared" si="2"/>
        <v>3.7277077793755975</v>
      </c>
      <c r="K13" s="31">
        <f t="shared" si="3"/>
        <v>5.209407970237124</v>
      </c>
      <c r="L13" s="84">
        <v>424226928</v>
      </c>
      <c r="M13" s="85">
        <v>449627816</v>
      </c>
      <c r="N13" s="32">
        <f t="shared" si="4"/>
        <v>1.2211615194780847</v>
      </c>
      <c r="O13" s="31">
        <f t="shared" si="5"/>
        <v>1.6906516299694412</v>
      </c>
      <c r="P13" s="6"/>
      <c r="Q13" s="33"/>
    </row>
    <row r="14" spans="1:17" ht="12.75">
      <c r="A14" s="3"/>
      <c r="B14" s="29" t="s">
        <v>21</v>
      </c>
      <c r="C14" s="63">
        <v>9450000</v>
      </c>
      <c r="D14" s="64">
        <v>10349916</v>
      </c>
      <c r="E14" s="65">
        <f t="shared" si="0"/>
        <v>899916</v>
      </c>
      <c r="F14" s="63">
        <v>9922668</v>
      </c>
      <c r="G14" s="64">
        <v>11384856</v>
      </c>
      <c r="H14" s="65">
        <f t="shared" si="1"/>
        <v>1462188</v>
      </c>
      <c r="I14" s="65">
        <v>12523344</v>
      </c>
      <c r="J14" s="30">
        <f t="shared" si="2"/>
        <v>9.522920634920636</v>
      </c>
      <c r="K14" s="31">
        <f t="shared" si="3"/>
        <v>14.735835160462893</v>
      </c>
      <c r="L14" s="84">
        <v>424226928</v>
      </c>
      <c r="M14" s="85">
        <v>449627816</v>
      </c>
      <c r="N14" s="32">
        <f t="shared" si="4"/>
        <v>0.21213080561448944</v>
      </c>
      <c r="O14" s="31">
        <f t="shared" si="5"/>
        <v>0.3251996313324174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424226928</v>
      </c>
      <c r="M15" s="85">
        <v>449627816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120397668</v>
      </c>
      <c r="D16" s="64">
        <v>131510004</v>
      </c>
      <c r="E16" s="65">
        <f t="shared" si="0"/>
        <v>11112336</v>
      </c>
      <c r="F16" s="63">
        <v>126924012</v>
      </c>
      <c r="G16" s="64">
        <v>138449316</v>
      </c>
      <c r="H16" s="65">
        <f t="shared" si="1"/>
        <v>11525304</v>
      </c>
      <c r="I16" s="65">
        <v>150383988</v>
      </c>
      <c r="J16" s="30">
        <f t="shared" si="2"/>
        <v>9.22969371798796</v>
      </c>
      <c r="K16" s="31">
        <f t="shared" si="3"/>
        <v>9.08047564711396</v>
      </c>
      <c r="L16" s="84">
        <v>424226928</v>
      </c>
      <c r="M16" s="85">
        <v>449627816</v>
      </c>
      <c r="N16" s="32">
        <f t="shared" si="4"/>
        <v>2.619432022476423</v>
      </c>
      <c r="O16" s="31">
        <f t="shared" si="5"/>
        <v>2.5632987083699468</v>
      </c>
      <c r="P16" s="6"/>
      <c r="Q16" s="33"/>
    </row>
    <row r="17" spans="1:17" ht="12.75">
      <c r="A17" s="3"/>
      <c r="B17" s="29" t="s">
        <v>23</v>
      </c>
      <c r="C17" s="63">
        <v>177320748</v>
      </c>
      <c r="D17" s="64">
        <v>138213816</v>
      </c>
      <c r="E17" s="65">
        <f t="shared" si="0"/>
        <v>-39106932</v>
      </c>
      <c r="F17" s="63">
        <v>187304124</v>
      </c>
      <c r="G17" s="64">
        <v>146270624</v>
      </c>
      <c r="H17" s="65">
        <f t="shared" si="1"/>
        <v>-41033500</v>
      </c>
      <c r="I17" s="65">
        <v>158591436</v>
      </c>
      <c r="J17" s="42">
        <f t="shared" si="2"/>
        <v>-22.054346398313186</v>
      </c>
      <c r="K17" s="31">
        <f t="shared" si="3"/>
        <v>-21.907419400973787</v>
      </c>
      <c r="L17" s="88">
        <v>424226928</v>
      </c>
      <c r="M17" s="85">
        <v>449627816</v>
      </c>
      <c r="N17" s="32">
        <f t="shared" si="4"/>
        <v>-9.218399262010072</v>
      </c>
      <c r="O17" s="31">
        <f t="shared" si="5"/>
        <v>-9.126103532704926</v>
      </c>
      <c r="P17" s="6"/>
      <c r="Q17" s="33"/>
    </row>
    <row r="18" spans="1:17" ht="16.5">
      <c r="A18" s="3"/>
      <c r="B18" s="34" t="s">
        <v>24</v>
      </c>
      <c r="C18" s="66">
        <f>SUM(C13:C17)</f>
        <v>446141112</v>
      </c>
      <c r="D18" s="67">
        <v>424226928</v>
      </c>
      <c r="E18" s="68">
        <f t="shared" si="0"/>
        <v>-21914184</v>
      </c>
      <c r="F18" s="66">
        <f>SUM(F13:F17)</f>
        <v>470072184</v>
      </c>
      <c r="G18" s="67">
        <v>449627816</v>
      </c>
      <c r="H18" s="68">
        <f t="shared" si="1"/>
        <v>-20444368</v>
      </c>
      <c r="I18" s="68">
        <v>485000748</v>
      </c>
      <c r="J18" s="43">
        <f t="shared" si="2"/>
        <v>-4.911940059000884</v>
      </c>
      <c r="K18" s="36">
        <f t="shared" si="3"/>
        <v>-4.34919756919716</v>
      </c>
      <c r="L18" s="89">
        <v>424226928</v>
      </c>
      <c r="M18" s="87">
        <v>449627816</v>
      </c>
      <c r="N18" s="37">
        <f t="shared" si="4"/>
        <v>-5.165674914441075</v>
      </c>
      <c r="O18" s="36">
        <f t="shared" si="5"/>
        <v>-4.54695356303312</v>
      </c>
      <c r="P18" s="6"/>
      <c r="Q18" s="38"/>
    </row>
    <row r="19" spans="1:17" ht="16.5">
      <c r="A19" s="44"/>
      <c r="B19" s="45" t="s">
        <v>25</v>
      </c>
      <c r="C19" s="72">
        <f>C11-C18</f>
        <v>9514218</v>
      </c>
      <c r="D19" s="73">
        <v>21971028</v>
      </c>
      <c r="E19" s="74">
        <f t="shared" si="0"/>
        <v>12456810</v>
      </c>
      <c r="F19" s="75">
        <f>F11-F18</f>
        <v>12091179</v>
      </c>
      <c r="G19" s="76">
        <v>18769468</v>
      </c>
      <c r="H19" s="77">
        <f t="shared" si="1"/>
        <v>6678289</v>
      </c>
      <c r="I19" s="77">
        <v>7020468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85415000</v>
      </c>
      <c r="M22" s="85">
        <v>84656700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7920000</v>
      </c>
      <c r="E23" s="65">
        <f t="shared" si="0"/>
        <v>7920000</v>
      </c>
      <c r="F23" s="63">
        <v>0</v>
      </c>
      <c r="G23" s="64">
        <v>250000</v>
      </c>
      <c r="H23" s="65">
        <f t="shared" si="1"/>
        <v>250000</v>
      </c>
      <c r="I23" s="65">
        <v>250000</v>
      </c>
      <c r="J23" s="30">
        <f t="shared" si="2"/>
        <v>0</v>
      </c>
      <c r="K23" s="31">
        <f t="shared" si="3"/>
        <v>0</v>
      </c>
      <c r="L23" s="84">
        <v>85415000</v>
      </c>
      <c r="M23" s="85">
        <v>84656700</v>
      </c>
      <c r="N23" s="32">
        <f t="shared" si="4"/>
        <v>9.27237604636188</v>
      </c>
      <c r="O23" s="31">
        <f t="shared" si="5"/>
        <v>0.29531035346286827</v>
      </c>
      <c r="P23" s="6"/>
      <c r="Q23" s="33"/>
    </row>
    <row r="24" spans="1:17" ht="12.75">
      <c r="A24" s="7"/>
      <c r="B24" s="29" t="s">
        <v>29</v>
      </c>
      <c r="C24" s="63">
        <v>75489360</v>
      </c>
      <c r="D24" s="64">
        <v>77495000</v>
      </c>
      <c r="E24" s="65">
        <f t="shared" si="0"/>
        <v>2005640</v>
      </c>
      <c r="F24" s="63">
        <v>86385552</v>
      </c>
      <c r="G24" s="64">
        <v>84406700</v>
      </c>
      <c r="H24" s="65">
        <f t="shared" si="1"/>
        <v>-1978852</v>
      </c>
      <c r="I24" s="65">
        <v>64135500</v>
      </c>
      <c r="J24" s="30">
        <f t="shared" si="2"/>
        <v>2.656851243671956</v>
      </c>
      <c r="K24" s="31">
        <f t="shared" si="3"/>
        <v>-2.2907210224228236</v>
      </c>
      <c r="L24" s="84">
        <v>85415000</v>
      </c>
      <c r="M24" s="85">
        <v>84656700</v>
      </c>
      <c r="N24" s="32">
        <f t="shared" si="4"/>
        <v>2.3481121582860154</v>
      </c>
      <c r="O24" s="31">
        <f t="shared" si="5"/>
        <v>-2.337501934282815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85415000</v>
      </c>
      <c r="M25" s="85">
        <v>84656700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75489360</v>
      </c>
      <c r="D26" s="67">
        <v>85415000</v>
      </c>
      <c r="E26" s="68">
        <f t="shared" si="0"/>
        <v>9925640</v>
      </c>
      <c r="F26" s="66">
        <f>SUM(F22:F24)</f>
        <v>86385552</v>
      </c>
      <c r="G26" s="67">
        <v>84656700</v>
      </c>
      <c r="H26" s="68">
        <f t="shared" si="1"/>
        <v>-1728852</v>
      </c>
      <c r="I26" s="68">
        <v>64385500</v>
      </c>
      <c r="J26" s="43">
        <f t="shared" si="2"/>
        <v>13.148396012365184</v>
      </c>
      <c r="K26" s="36">
        <f t="shared" si="3"/>
        <v>-2.0013207764187233</v>
      </c>
      <c r="L26" s="89">
        <v>85415000</v>
      </c>
      <c r="M26" s="87">
        <v>84656700</v>
      </c>
      <c r="N26" s="37">
        <f t="shared" si="4"/>
        <v>11.620488204647895</v>
      </c>
      <c r="O26" s="36">
        <f t="shared" si="5"/>
        <v>-2.0421915808199467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28261320</v>
      </c>
      <c r="D28" s="64">
        <v>27675001</v>
      </c>
      <c r="E28" s="65">
        <f t="shared" si="0"/>
        <v>-586319</v>
      </c>
      <c r="F28" s="63">
        <v>24299676</v>
      </c>
      <c r="G28" s="64">
        <v>15294278</v>
      </c>
      <c r="H28" s="65">
        <f t="shared" si="1"/>
        <v>-9005398</v>
      </c>
      <c r="I28" s="65">
        <v>10601722</v>
      </c>
      <c r="J28" s="30">
        <f t="shared" si="2"/>
        <v>-2.074634164292397</v>
      </c>
      <c r="K28" s="31">
        <f t="shared" si="3"/>
        <v>-37.05974515874203</v>
      </c>
      <c r="L28" s="84">
        <v>85415000</v>
      </c>
      <c r="M28" s="85">
        <v>84656700</v>
      </c>
      <c r="N28" s="32">
        <f t="shared" si="4"/>
        <v>-0.6864356377685418</v>
      </c>
      <c r="O28" s="31">
        <f t="shared" si="5"/>
        <v>-10.637549065815227</v>
      </c>
      <c r="P28" s="6"/>
      <c r="Q28" s="33"/>
    </row>
    <row r="29" spans="1:17" ht="12.75">
      <c r="A29" s="7"/>
      <c r="B29" s="29" t="s">
        <v>33</v>
      </c>
      <c r="C29" s="63">
        <v>12200004</v>
      </c>
      <c r="D29" s="64">
        <v>15548000</v>
      </c>
      <c r="E29" s="65">
        <f t="shared" si="0"/>
        <v>3347996</v>
      </c>
      <c r="F29" s="63">
        <v>20760000</v>
      </c>
      <c r="G29" s="64">
        <v>18000000</v>
      </c>
      <c r="H29" s="65">
        <f t="shared" si="1"/>
        <v>-2760000</v>
      </c>
      <c r="I29" s="65">
        <v>4452000</v>
      </c>
      <c r="J29" s="30">
        <f t="shared" si="2"/>
        <v>27.442581166366832</v>
      </c>
      <c r="K29" s="31">
        <f t="shared" si="3"/>
        <v>-13.294797687861271</v>
      </c>
      <c r="L29" s="84">
        <v>85415000</v>
      </c>
      <c r="M29" s="85">
        <v>84656700</v>
      </c>
      <c r="N29" s="32">
        <f t="shared" si="4"/>
        <v>3.9196815547620436</v>
      </c>
      <c r="O29" s="31">
        <f t="shared" si="5"/>
        <v>-3.2602263022300653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85415000</v>
      </c>
      <c r="M30" s="85">
        <v>84656700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21492528</v>
      </c>
      <c r="D31" s="64">
        <v>12179964</v>
      </c>
      <c r="E31" s="65">
        <f t="shared" si="0"/>
        <v>-9312564</v>
      </c>
      <c r="F31" s="63">
        <v>11539548</v>
      </c>
      <c r="G31" s="64">
        <v>22934112</v>
      </c>
      <c r="H31" s="65">
        <f t="shared" si="1"/>
        <v>11394564</v>
      </c>
      <c r="I31" s="65">
        <v>5324240</v>
      </c>
      <c r="J31" s="30">
        <f t="shared" si="2"/>
        <v>-43.3293096093675</v>
      </c>
      <c r="K31" s="31">
        <f t="shared" si="3"/>
        <v>98.74359030353702</v>
      </c>
      <c r="L31" s="84">
        <v>85415000</v>
      </c>
      <c r="M31" s="85">
        <v>84656700</v>
      </c>
      <c r="N31" s="32">
        <f t="shared" si="4"/>
        <v>-10.902726687349997</v>
      </c>
      <c r="O31" s="31">
        <f t="shared" si="5"/>
        <v>13.459730889581095</v>
      </c>
      <c r="P31" s="6"/>
      <c r="Q31" s="33"/>
    </row>
    <row r="32" spans="1:17" ht="12.75">
      <c r="A32" s="7"/>
      <c r="B32" s="29" t="s">
        <v>36</v>
      </c>
      <c r="C32" s="63">
        <v>13535508</v>
      </c>
      <c r="D32" s="64">
        <v>30012035</v>
      </c>
      <c r="E32" s="65">
        <f t="shared" si="0"/>
        <v>16476527</v>
      </c>
      <c r="F32" s="63">
        <v>29786328</v>
      </c>
      <c r="G32" s="64">
        <v>28428310</v>
      </c>
      <c r="H32" s="65">
        <f t="shared" si="1"/>
        <v>-1358018</v>
      </c>
      <c r="I32" s="65">
        <v>44007538</v>
      </c>
      <c r="J32" s="30">
        <f t="shared" si="2"/>
        <v>121.72817599457663</v>
      </c>
      <c r="K32" s="31">
        <f t="shared" si="3"/>
        <v>-4.5591991063819615</v>
      </c>
      <c r="L32" s="84">
        <v>85415000</v>
      </c>
      <c r="M32" s="85">
        <v>84656700</v>
      </c>
      <c r="N32" s="32">
        <f t="shared" si="4"/>
        <v>19.289968975004392</v>
      </c>
      <c r="O32" s="31">
        <f t="shared" si="5"/>
        <v>-1.6041471023557499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75489360</v>
      </c>
      <c r="D33" s="82">
        <v>85415000</v>
      </c>
      <c r="E33" s="83">
        <f t="shared" si="0"/>
        <v>9925640</v>
      </c>
      <c r="F33" s="81">
        <f>SUM(F28:F32)</f>
        <v>86385552</v>
      </c>
      <c r="G33" s="82">
        <v>84656700</v>
      </c>
      <c r="H33" s="83">
        <f t="shared" si="1"/>
        <v>-1728852</v>
      </c>
      <c r="I33" s="83">
        <v>64385500</v>
      </c>
      <c r="J33" s="58">
        <f t="shared" si="2"/>
        <v>13.148396012365184</v>
      </c>
      <c r="K33" s="59">
        <f t="shared" si="3"/>
        <v>-2.0013207764187233</v>
      </c>
      <c r="L33" s="96">
        <v>85415000</v>
      </c>
      <c r="M33" s="97">
        <v>84656700</v>
      </c>
      <c r="N33" s="60">
        <f t="shared" si="4"/>
        <v>11.620488204647895</v>
      </c>
      <c r="O33" s="59">
        <f t="shared" si="5"/>
        <v>-2.0421915808199467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61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85131460</v>
      </c>
      <c r="D8" s="64">
        <v>82366781</v>
      </c>
      <c r="E8" s="65">
        <f>($D8-$C8)</f>
        <v>-2764679</v>
      </c>
      <c r="F8" s="63">
        <v>89728559</v>
      </c>
      <c r="G8" s="64">
        <v>86155652</v>
      </c>
      <c r="H8" s="65">
        <f>($G8-$F8)</f>
        <v>-3572907</v>
      </c>
      <c r="I8" s="65">
        <v>90118813</v>
      </c>
      <c r="J8" s="30">
        <f>IF($C8=0,0,($E8/$C8)*100)</f>
        <v>-3.247540920829973</v>
      </c>
      <c r="K8" s="31">
        <f>IF($F8=0,0,($H8/$F8)*100)</f>
        <v>-3.9819061398277884</v>
      </c>
      <c r="L8" s="84">
        <v>1080306342</v>
      </c>
      <c r="M8" s="85">
        <v>1143626379</v>
      </c>
      <c r="N8" s="32">
        <f>IF($L8=0,0,($E8/$L8)*100)</f>
        <v>-0.2559162056645596</v>
      </c>
      <c r="O8" s="31">
        <f>IF($M8=0,0,($H8/$M8)*100)</f>
        <v>-0.3124190789586535</v>
      </c>
      <c r="P8" s="6"/>
      <c r="Q8" s="33"/>
    </row>
    <row r="9" spans="1:17" ht="12.75">
      <c r="A9" s="3"/>
      <c r="B9" s="29" t="s">
        <v>16</v>
      </c>
      <c r="C9" s="63">
        <v>432048468</v>
      </c>
      <c r="D9" s="64">
        <v>429414444</v>
      </c>
      <c r="E9" s="65">
        <f>($D9-$C9)</f>
        <v>-2634024</v>
      </c>
      <c r="F9" s="63">
        <v>455379082</v>
      </c>
      <c r="G9" s="64">
        <v>450811430</v>
      </c>
      <c r="H9" s="65">
        <f>($G9-$F9)</f>
        <v>-4567652</v>
      </c>
      <c r="I9" s="65">
        <v>483942826</v>
      </c>
      <c r="J9" s="30">
        <f>IF($C9=0,0,($E9/$C9)*100)</f>
        <v>-0.609659377382632</v>
      </c>
      <c r="K9" s="31">
        <f>IF($F9=0,0,($H9/$F9)*100)</f>
        <v>-1.0030438771888956</v>
      </c>
      <c r="L9" s="84">
        <v>1080306342</v>
      </c>
      <c r="M9" s="85">
        <v>1143626379</v>
      </c>
      <c r="N9" s="32">
        <f>IF($L9=0,0,($E9/$L9)*100)</f>
        <v>-0.2438219510147058</v>
      </c>
      <c r="O9" s="31">
        <f>IF($M9=0,0,($H9/$M9)*100)</f>
        <v>-0.3994007207138757</v>
      </c>
      <c r="P9" s="6"/>
      <c r="Q9" s="33"/>
    </row>
    <row r="10" spans="1:17" ht="12.75">
      <c r="A10" s="3"/>
      <c r="B10" s="29" t="s">
        <v>17</v>
      </c>
      <c r="C10" s="63">
        <v>585236741</v>
      </c>
      <c r="D10" s="64">
        <v>568525117</v>
      </c>
      <c r="E10" s="65">
        <f aca="true" t="shared" si="0" ref="E10:E33">($D10-$C10)</f>
        <v>-16711624</v>
      </c>
      <c r="F10" s="63">
        <v>625461188</v>
      </c>
      <c r="G10" s="64">
        <v>606659297</v>
      </c>
      <c r="H10" s="65">
        <f aca="true" t="shared" si="1" ref="H10:H33">($G10-$F10)</f>
        <v>-18801891</v>
      </c>
      <c r="I10" s="65">
        <v>642392382</v>
      </c>
      <c r="J10" s="30">
        <f aca="true" t="shared" si="2" ref="J10:J33">IF($C10=0,0,($E10/$C10)*100)</f>
        <v>-2.855532270828499</v>
      </c>
      <c r="K10" s="31">
        <f aca="true" t="shared" si="3" ref="K10:K33">IF($F10=0,0,($H10/$F10)*100)</f>
        <v>-3.0060843679400295</v>
      </c>
      <c r="L10" s="84">
        <v>1080306342</v>
      </c>
      <c r="M10" s="85">
        <v>1143626379</v>
      </c>
      <c r="N10" s="32">
        <f aca="true" t="shared" si="4" ref="N10:N33">IF($L10=0,0,($E10/$L10)*100)</f>
        <v>-1.5469338048188557</v>
      </c>
      <c r="O10" s="31">
        <f aca="true" t="shared" si="5" ref="O10:O33">IF($M10=0,0,($H10/$M10)*100)</f>
        <v>-1.6440588766796889</v>
      </c>
      <c r="P10" s="6"/>
      <c r="Q10" s="33"/>
    </row>
    <row r="11" spans="1:17" ht="16.5">
      <c r="A11" s="7"/>
      <c r="B11" s="34" t="s">
        <v>18</v>
      </c>
      <c r="C11" s="66">
        <f>SUM(C8:C10)</f>
        <v>1102416669</v>
      </c>
      <c r="D11" s="67">
        <v>1080306342</v>
      </c>
      <c r="E11" s="68">
        <f t="shared" si="0"/>
        <v>-22110327</v>
      </c>
      <c r="F11" s="66">
        <f>SUM(F8:F10)</f>
        <v>1170568829</v>
      </c>
      <c r="G11" s="67">
        <v>1143626379</v>
      </c>
      <c r="H11" s="68">
        <f t="shared" si="1"/>
        <v>-26942450</v>
      </c>
      <c r="I11" s="68">
        <v>1216454021</v>
      </c>
      <c r="J11" s="35">
        <f t="shared" si="2"/>
        <v>-2.005623429121063</v>
      </c>
      <c r="K11" s="36">
        <f t="shared" si="3"/>
        <v>-2.3016544890415838</v>
      </c>
      <c r="L11" s="86">
        <v>1080306342</v>
      </c>
      <c r="M11" s="87">
        <v>1143626379</v>
      </c>
      <c r="N11" s="37">
        <f t="shared" si="4"/>
        <v>-2.046671961498121</v>
      </c>
      <c r="O11" s="36">
        <f t="shared" si="5"/>
        <v>-2.355878676352218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398313601</v>
      </c>
      <c r="D13" s="64">
        <v>375134700</v>
      </c>
      <c r="E13" s="65">
        <f t="shared" si="0"/>
        <v>-23178901</v>
      </c>
      <c r="F13" s="63">
        <v>427189736</v>
      </c>
      <c r="G13" s="64">
        <v>394987866</v>
      </c>
      <c r="H13" s="65">
        <f t="shared" si="1"/>
        <v>-32201870</v>
      </c>
      <c r="I13" s="65">
        <v>415861044</v>
      </c>
      <c r="J13" s="30">
        <f t="shared" si="2"/>
        <v>-5.819259232375548</v>
      </c>
      <c r="K13" s="31">
        <f t="shared" si="3"/>
        <v>-7.538072028959047</v>
      </c>
      <c r="L13" s="84">
        <v>1031343583</v>
      </c>
      <c r="M13" s="85">
        <v>1073801997</v>
      </c>
      <c r="N13" s="32">
        <f t="shared" si="4"/>
        <v>-2.247447056642035</v>
      </c>
      <c r="O13" s="31">
        <f t="shared" si="5"/>
        <v>-2.9988647897811647</v>
      </c>
      <c r="P13" s="6"/>
      <c r="Q13" s="33"/>
    </row>
    <row r="14" spans="1:17" ht="12.75">
      <c r="A14" s="3"/>
      <c r="B14" s="29" t="s">
        <v>21</v>
      </c>
      <c r="C14" s="63">
        <v>7378000</v>
      </c>
      <c r="D14" s="64">
        <v>55000000</v>
      </c>
      <c r="E14" s="65">
        <f t="shared" si="0"/>
        <v>47622000</v>
      </c>
      <c r="F14" s="63">
        <v>7776412</v>
      </c>
      <c r="G14" s="64">
        <v>57530000</v>
      </c>
      <c r="H14" s="65">
        <f t="shared" si="1"/>
        <v>49753588</v>
      </c>
      <c r="I14" s="65">
        <v>60176380</v>
      </c>
      <c r="J14" s="30">
        <f t="shared" si="2"/>
        <v>645.4594741122255</v>
      </c>
      <c r="K14" s="31">
        <f t="shared" si="3"/>
        <v>639.8013376863263</v>
      </c>
      <c r="L14" s="84">
        <v>1031343583</v>
      </c>
      <c r="M14" s="85">
        <v>1073801997</v>
      </c>
      <c r="N14" s="32">
        <f t="shared" si="4"/>
        <v>4.617471886669993</v>
      </c>
      <c r="O14" s="31">
        <f t="shared" si="5"/>
        <v>4.633404309081389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1031343583</v>
      </c>
      <c r="M15" s="85">
        <v>1073801997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295622163</v>
      </c>
      <c r="D16" s="64">
        <v>269111948</v>
      </c>
      <c r="E16" s="65">
        <f t="shared" si="0"/>
        <v>-26510215</v>
      </c>
      <c r="F16" s="63">
        <v>311585420</v>
      </c>
      <c r="G16" s="64">
        <v>281528098</v>
      </c>
      <c r="H16" s="65">
        <f t="shared" si="1"/>
        <v>-30057322</v>
      </c>
      <c r="I16" s="65">
        <v>294807523</v>
      </c>
      <c r="J16" s="30">
        <f t="shared" si="2"/>
        <v>-8.967600646369672</v>
      </c>
      <c r="K16" s="31">
        <f t="shared" si="3"/>
        <v>-9.646575247327041</v>
      </c>
      <c r="L16" s="84">
        <v>1031343583</v>
      </c>
      <c r="M16" s="85">
        <v>1073801997</v>
      </c>
      <c r="N16" s="32">
        <f t="shared" si="4"/>
        <v>-2.570454253749887</v>
      </c>
      <c r="O16" s="31">
        <f t="shared" si="5"/>
        <v>-2.7991493854522975</v>
      </c>
      <c r="P16" s="6"/>
      <c r="Q16" s="33"/>
    </row>
    <row r="17" spans="1:17" ht="12.75">
      <c r="A17" s="3"/>
      <c r="B17" s="29" t="s">
        <v>23</v>
      </c>
      <c r="C17" s="63">
        <v>391804640</v>
      </c>
      <c r="D17" s="64">
        <v>332096935</v>
      </c>
      <c r="E17" s="65">
        <f t="shared" si="0"/>
        <v>-59707705</v>
      </c>
      <c r="F17" s="63">
        <v>412559507</v>
      </c>
      <c r="G17" s="64">
        <v>339756033</v>
      </c>
      <c r="H17" s="65">
        <f t="shared" si="1"/>
        <v>-72803474</v>
      </c>
      <c r="I17" s="65">
        <v>350153317</v>
      </c>
      <c r="J17" s="42">
        <f t="shared" si="2"/>
        <v>-15.239152093757745</v>
      </c>
      <c r="K17" s="31">
        <f t="shared" si="3"/>
        <v>-17.646781316325356</v>
      </c>
      <c r="L17" s="88">
        <v>1031343583</v>
      </c>
      <c r="M17" s="85">
        <v>1073801997</v>
      </c>
      <c r="N17" s="32">
        <f t="shared" si="4"/>
        <v>-5.78931269696958</v>
      </c>
      <c r="O17" s="31">
        <f t="shared" si="5"/>
        <v>-6.7799719318272045</v>
      </c>
      <c r="P17" s="6"/>
      <c r="Q17" s="33"/>
    </row>
    <row r="18" spans="1:17" ht="16.5">
      <c r="A18" s="3"/>
      <c r="B18" s="34" t="s">
        <v>24</v>
      </c>
      <c r="C18" s="66">
        <f>SUM(C13:C17)</f>
        <v>1093118404</v>
      </c>
      <c r="D18" s="67">
        <v>1031343583</v>
      </c>
      <c r="E18" s="68">
        <f t="shared" si="0"/>
        <v>-61774821</v>
      </c>
      <c r="F18" s="66">
        <f>SUM(F13:F17)</f>
        <v>1159111075</v>
      </c>
      <c r="G18" s="67">
        <v>1073801997</v>
      </c>
      <c r="H18" s="68">
        <f t="shared" si="1"/>
        <v>-85309078</v>
      </c>
      <c r="I18" s="68">
        <v>1120998264</v>
      </c>
      <c r="J18" s="43">
        <f t="shared" si="2"/>
        <v>-5.651246998856677</v>
      </c>
      <c r="K18" s="36">
        <f t="shared" si="3"/>
        <v>-7.3598708389530305</v>
      </c>
      <c r="L18" s="89">
        <v>1031343583</v>
      </c>
      <c r="M18" s="87">
        <v>1073801997</v>
      </c>
      <c r="N18" s="37">
        <f t="shared" si="4"/>
        <v>-5.98974212069151</v>
      </c>
      <c r="O18" s="36">
        <f t="shared" si="5"/>
        <v>-7.944581797979279</v>
      </c>
      <c r="P18" s="6"/>
      <c r="Q18" s="38"/>
    </row>
    <row r="19" spans="1:17" ht="16.5">
      <c r="A19" s="44"/>
      <c r="B19" s="45" t="s">
        <v>25</v>
      </c>
      <c r="C19" s="72">
        <f>C11-C18</f>
        <v>9298265</v>
      </c>
      <c r="D19" s="73">
        <v>48962759</v>
      </c>
      <c r="E19" s="74">
        <f t="shared" si="0"/>
        <v>39664494</v>
      </c>
      <c r="F19" s="75">
        <f>F11-F18</f>
        <v>11457754</v>
      </c>
      <c r="G19" s="76">
        <v>69824382</v>
      </c>
      <c r="H19" s="77">
        <f t="shared" si="1"/>
        <v>58366628</v>
      </c>
      <c r="I19" s="77">
        <v>95455757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326343700</v>
      </c>
      <c r="M22" s="85">
        <v>430624000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28667200</v>
      </c>
      <c r="D23" s="64">
        <v>42500000</v>
      </c>
      <c r="E23" s="65">
        <f t="shared" si="0"/>
        <v>13832800</v>
      </c>
      <c r="F23" s="63">
        <v>39002050</v>
      </c>
      <c r="G23" s="64">
        <v>35006000</v>
      </c>
      <c r="H23" s="65">
        <f t="shared" si="1"/>
        <v>-3996050</v>
      </c>
      <c r="I23" s="65">
        <v>36035276</v>
      </c>
      <c r="J23" s="30">
        <f t="shared" si="2"/>
        <v>48.25305575710219</v>
      </c>
      <c r="K23" s="31">
        <f t="shared" si="3"/>
        <v>-10.245743492970242</v>
      </c>
      <c r="L23" s="84">
        <v>326343700</v>
      </c>
      <c r="M23" s="85">
        <v>430624000</v>
      </c>
      <c r="N23" s="32">
        <f t="shared" si="4"/>
        <v>4.238721323561632</v>
      </c>
      <c r="O23" s="31">
        <f t="shared" si="5"/>
        <v>-0.9279673218399346</v>
      </c>
      <c r="P23" s="6"/>
      <c r="Q23" s="33"/>
    </row>
    <row r="24" spans="1:17" ht="12.75">
      <c r="A24" s="7"/>
      <c r="B24" s="29" t="s">
        <v>29</v>
      </c>
      <c r="C24" s="63">
        <v>538606000</v>
      </c>
      <c r="D24" s="64">
        <v>283843700</v>
      </c>
      <c r="E24" s="65">
        <f t="shared" si="0"/>
        <v>-254762300</v>
      </c>
      <c r="F24" s="63">
        <v>597161850</v>
      </c>
      <c r="G24" s="64">
        <v>395618000</v>
      </c>
      <c r="H24" s="65">
        <f t="shared" si="1"/>
        <v>-201543850</v>
      </c>
      <c r="I24" s="65">
        <v>597240000</v>
      </c>
      <c r="J24" s="30">
        <f t="shared" si="2"/>
        <v>-47.30030857435676</v>
      </c>
      <c r="K24" s="31">
        <f t="shared" si="3"/>
        <v>-33.75028897107208</v>
      </c>
      <c r="L24" s="84">
        <v>326343700</v>
      </c>
      <c r="M24" s="85">
        <v>430624000</v>
      </c>
      <c r="N24" s="32">
        <f t="shared" si="4"/>
        <v>-78.06564061141673</v>
      </c>
      <c r="O24" s="31">
        <f t="shared" si="5"/>
        <v>-46.80274438953704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326343700</v>
      </c>
      <c r="M25" s="85">
        <v>430624000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567273200</v>
      </c>
      <c r="D26" s="67">
        <v>326343700</v>
      </c>
      <c r="E26" s="68">
        <f t="shared" si="0"/>
        <v>-240929500</v>
      </c>
      <c r="F26" s="66">
        <f>SUM(F22:F24)</f>
        <v>636163900</v>
      </c>
      <c r="G26" s="67">
        <v>430624000</v>
      </c>
      <c r="H26" s="68">
        <f t="shared" si="1"/>
        <v>-205539900</v>
      </c>
      <c r="I26" s="68">
        <v>633275276</v>
      </c>
      <c r="J26" s="43">
        <f t="shared" si="2"/>
        <v>-42.47151108143307</v>
      </c>
      <c r="K26" s="36">
        <f t="shared" si="3"/>
        <v>-32.309268098991474</v>
      </c>
      <c r="L26" s="89">
        <v>326343700</v>
      </c>
      <c r="M26" s="87">
        <v>430624000</v>
      </c>
      <c r="N26" s="37">
        <f t="shared" si="4"/>
        <v>-73.8269192878551</v>
      </c>
      <c r="O26" s="36">
        <f t="shared" si="5"/>
        <v>-47.730711711376976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393850000</v>
      </c>
      <c r="D28" s="64">
        <v>202707427</v>
      </c>
      <c r="E28" s="65">
        <f t="shared" si="0"/>
        <v>-191142573</v>
      </c>
      <c r="F28" s="63">
        <v>445000000</v>
      </c>
      <c r="G28" s="64">
        <v>326687749</v>
      </c>
      <c r="H28" s="65">
        <f t="shared" si="1"/>
        <v>-118312251</v>
      </c>
      <c r="I28" s="65">
        <v>508411800</v>
      </c>
      <c r="J28" s="30">
        <f t="shared" si="2"/>
        <v>-48.531819982226736</v>
      </c>
      <c r="K28" s="31">
        <f t="shared" si="3"/>
        <v>-26.587022696629216</v>
      </c>
      <c r="L28" s="84">
        <v>326343700</v>
      </c>
      <c r="M28" s="85">
        <v>430624000</v>
      </c>
      <c r="N28" s="32">
        <f t="shared" si="4"/>
        <v>-58.570940085560096</v>
      </c>
      <c r="O28" s="31">
        <f t="shared" si="5"/>
        <v>-27.474606849595006</v>
      </c>
      <c r="P28" s="6"/>
      <c r="Q28" s="33"/>
    </row>
    <row r="29" spans="1:17" ht="12.75">
      <c r="A29" s="7"/>
      <c r="B29" s="29" t="s">
        <v>33</v>
      </c>
      <c r="C29" s="63">
        <v>22200000</v>
      </c>
      <c r="D29" s="64">
        <v>26830000</v>
      </c>
      <c r="E29" s="65">
        <f t="shared" si="0"/>
        <v>4630000</v>
      </c>
      <c r="F29" s="63">
        <v>25000000</v>
      </c>
      <c r="G29" s="64">
        <v>27152751</v>
      </c>
      <c r="H29" s="65">
        <f t="shared" si="1"/>
        <v>2152751</v>
      </c>
      <c r="I29" s="65">
        <v>19000000</v>
      </c>
      <c r="J29" s="30">
        <f t="shared" si="2"/>
        <v>20.855855855855857</v>
      </c>
      <c r="K29" s="31">
        <f t="shared" si="3"/>
        <v>8.611004</v>
      </c>
      <c r="L29" s="84">
        <v>326343700</v>
      </c>
      <c r="M29" s="85">
        <v>430624000</v>
      </c>
      <c r="N29" s="32">
        <f t="shared" si="4"/>
        <v>1.4187496188834043</v>
      </c>
      <c r="O29" s="31">
        <f t="shared" si="5"/>
        <v>0.49991431039607637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326343700</v>
      </c>
      <c r="M30" s="85">
        <v>430624000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35556000</v>
      </c>
      <c r="D31" s="64">
        <v>66306273</v>
      </c>
      <c r="E31" s="65">
        <f t="shared" si="0"/>
        <v>30750273</v>
      </c>
      <c r="F31" s="63">
        <v>52161850</v>
      </c>
      <c r="G31" s="64">
        <v>49277500</v>
      </c>
      <c r="H31" s="65">
        <f t="shared" si="1"/>
        <v>-2884350</v>
      </c>
      <c r="I31" s="65">
        <v>25000000</v>
      </c>
      <c r="J31" s="30">
        <f t="shared" si="2"/>
        <v>86.48406176172799</v>
      </c>
      <c r="K31" s="31">
        <f t="shared" si="3"/>
        <v>-5.529615993297784</v>
      </c>
      <c r="L31" s="84">
        <v>326343700</v>
      </c>
      <c r="M31" s="85">
        <v>430624000</v>
      </c>
      <c r="N31" s="32">
        <f t="shared" si="4"/>
        <v>9.422664816265796</v>
      </c>
      <c r="O31" s="31">
        <f t="shared" si="5"/>
        <v>-0.66980707066954</v>
      </c>
      <c r="P31" s="6"/>
      <c r="Q31" s="33"/>
    </row>
    <row r="32" spans="1:17" ht="12.75">
      <c r="A32" s="7"/>
      <c r="B32" s="29" t="s">
        <v>36</v>
      </c>
      <c r="C32" s="63">
        <v>115667200</v>
      </c>
      <c r="D32" s="64">
        <v>30500000</v>
      </c>
      <c r="E32" s="65">
        <f t="shared" si="0"/>
        <v>-85167200</v>
      </c>
      <c r="F32" s="63">
        <v>114002050</v>
      </c>
      <c r="G32" s="64">
        <v>27506000</v>
      </c>
      <c r="H32" s="65">
        <f t="shared" si="1"/>
        <v>-86496050</v>
      </c>
      <c r="I32" s="65">
        <v>80863476</v>
      </c>
      <c r="J32" s="30">
        <f t="shared" si="2"/>
        <v>-73.6312455043435</v>
      </c>
      <c r="K32" s="31">
        <f t="shared" si="3"/>
        <v>-75.87236369872296</v>
      </c>
      <c r="L32" s="84">
        <v>326343700</v>
      </c>
      <c r="M32" s="85">
        <v>430624000</v>
      </c>
      <c r="N32" s="32">
        <f t="shared" si="4"/>
        <v>-26.097393637444206</v>
      </c>
      <c r="O32" s="31">
        <f t="shared" si="5"/>
        <v>-20.086212101508508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567273200</v>
      </c>
      <c r="D33" s="82">
        <v>326343700</v>
      </c>
      <c r="E33" s="83">
        <f t="shared" si="0"/>
        <v>-240929500</v>
      </c>
      <c r="F33" s="81">
        <f>SUM(F28:F32)</f>
        <v>636163900</v>
      </c>
      <c r="G33" s="82">
        <v>430624000</v>
      </c>
      <c r="H33" s="83">
        <f t="shared" si="1"/>
        <v>-205539900</v>
      </c>
      <c r="I33" s="83">
        <v>633275276</v>
      </c>
      <c r="J33" s="58">
        <f t="shared" si="2"/>
        <v>-42.47151108143307</v>
      </c>
      <c r="K33" s="59">
        <f t="shared" si="3"/>
        <v>-32.309268098991474</v>
      </c>
      <c r="L33" s="96">
        <v>326343700</v>
      </c>
      <c r="M33" s="97">
        <v>430624000</v>
      </c>
      <c r="N33" s="60">
        <f t="shared" si="4"/>
        <v>-73.8269192878551</v>
      </c>
      <c r="O33" s="59">
        <f t="shared" si="5"/>
        <v>-47.730711711376976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62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135518460</v>
      </c>
      <c r="D8" s="64">
        <v>142532256</v>
      </c>
      <c r="E8" s="65">
        <f>($D8-$C8)</f>
        <v>7013796</v>
      </c>
      <c r="F8" s="63">
        <v>142836444</v>
      </c>
      <c r="G8" s="64">
        <v>150947436</v>
      </c>
      <c r="H8" s="65">
        <f>($G8-$F8)</f>
        <v>8110992</v>
      </c>
      <c r="I8" s="65">
        <v>174638352</v>
      </c>
      <c r="J8" s="30">
        <f>IF($C8=0,0,($E8/$C8)*100)</f>
        <v>5.175528116243352</v>
      </c>
      <c r="K8" s="31">
        <f>IF($F8=0,0,($H8/$F8)*100)</f>
        <v>5.678517171710044</v>
      </c>
      <c r="L8" s="84">
        <v>728863320</v>
      </c>
      <c r="M8" s="85">
        <v>761896956</v>
      </c>
      <c r="N8" s="32">
        <f>IF($L8=0,0,($E8/$L8)*100)</f>
        <v>0.9622923540726401</v>
      </c>
      <c r="O8" s="31">
        <f>IF($M8=0,0,($H8/$M8)*100)</f>
        <v>1.0645786068739722</v>
      </c>
      <c r="P8" s="6"/>
      <c r="Q8" s="33"/>
    </row>
    <row r="9" spans="1:17" ht="12.75">
      <c r="A9" s="3"/>
      <c r="B9" s="29" t="s">
        <v>16</v>
      </c>
      <c r="C9" s="63">
        <v>276759312</v>
      </c>
      <c r="D9" s="64">
        <v>392784120</v>
      </c>
      <c r="E9" s="65">
        <f>($D9-$C9)</f>
        <v>116024808</v>
      </c>
      <c r="F9" s="63">
        <v>291704304</v>
      </c>
      <c r="G9" s="64">
        <v>406051164</v>
      </c>
      <c r="H9" s="65">
        <f>($G9-$F9)</f>
        <v>114346860</v>
      </c>
      <c r="I9" s="65">
        <v>436254288</v>
      </c>
      <c r="J9" s="30">
        <f>IF($C9=0,0,($E9/$C9)*100)</f>
        <v>41.922639264257164</v>
      </c>
      <c r="K9" s="31">
        <f>IF($F9=0,0,($H9/$F9)*100)</f>
        <v>39.19957931097239</v>
      </c>
      <c r="L9" s="84">
        <v>728863320</v>
      </c>
      <c r="M9" s="85">
        <v>761896956</v>
      </c>
      <c r="N9" s="32">
        <f>IF($L9=0,0,($E9/$L9)*100)</f>
        <v>15.918596095630111</v>
      </c>
      <c r="O9" s="31">
        <f>IF($M9=0,0,($H9/$M9)*100)</f>
        <v>15.008179137547309</v>
      </c>
      <c r="P9" s="6"/>
      <c r="Q9" s="33"/>
    </row>
    <row r="10" spans="1:17" ht="12.75">
      <c r="A10" s="3"/>
      <c r="B10" s="29" t="s">
        <v>17</v>
      </c>
      <c r="C10" s="63">
        <v>182915964</v>
      </c>
      <c r="D10" s="64">
        <v>193546944</v>
      </c>
      <c r="E10" s="65">
        <f aca="true" t="shared" si="0" ref="E10:E33">($D10-$C10)</f>
        <v>10630980</v>
      </c>
      <c r="F10" s="63">
        <v>194678076</v>
      </c>
      <c r="G10" s="64">
        <v>204898356</v>
      </c>
      <c r="H10" s="65">
        <f aca="true" t="shared" si="1" ref="H10:H33">($G10-$F10)</f>
        <v>10220280</v>
      </c>
      <c r="I10" s="65">
        <v>216895812</v>
      </c>
      <c r="J10" s="30">
        <f aca="true" t="shared" si="2" ref="J10:J33">IF($C10=0,0,($E10/$C10)*100)</f>
        <v>5.811947611089866</v>
      </c>
      <c r="K10" s="31">
        <f aca="true" t="shared" si="3" ref="K10:K33">IF($F10=0,0,($H10/$F10)*100)</f>
        <v>5.249836144877454</v>
      </c>
      <c r="L10" s="84">
        <v>728863320</v>
      </c>
      <c r="M10" s="85">
        <v>761896956</v>
      </c>
      <c r="N10" s="32">
        <f aca="true" t="shared" si="4" ref="N10:N33">IF($L10=0,0,($E10/$L10)*100)</f>
        <v>1.4585697631210197</v>
      </c>
      <c r="O10" s="31">
        <f aca="true" t="shared" si="5" ref="O10:O33">IF($M10=0,0,($H10/$M10)*100)</f>
        <v>1.3414254932395346</v>
      </c>
      <c r="P10" s="6"/>
      <c r="Q10" s="33"/>
    </row>
    <row r="11" spans="1:17" ht="16.5">
      <c r="A11" s="7"/>
      <c r="B11" s="34" t="s">
        <v>18</v>
      </c>
      <c r="C11" s="66">
        <f>SUM(C8:C10)</f>
        <v>595193736</v>
      </c>
      <c r="D11" s="67">
        <v>728863320</v>
      </c>
      <c r="E11" s="68">
        <f t="shared" si="0"/>
        <v>133669584</v>
      </c>
      <c r="F11" s="66">
        <f>SUM(F8:F10)</f>
        <v>629218824</v>
      </c>
      <c r="G11" s="67">
        <v>761896956</v>
      </c>
      <c r="H11" s="68">
        <f t="shared" si="1"/>
        <v>132678132</v>
      </c>
      <c r="I11" s="68">
        <v>827788452</v>
      </c>
      <c r="J11" s="35">
        <f t="shared" si="2"/>
        <v>22.45816377341713</v>
      </c>
      <c r="K11" s="36">
        <f t="shared" si="3"/>
        <v>21.086166996173656</v>
      </c>
      <c r="L11" s="86">
        <v>728863320</v>
      </c>
      <c r="M11" s="87">
        <v>761896956</v>
      </c>
      <c r="N11" s="37">
        <f t="shared" si="4"/>
        <v>18.33945821282377</v>
      </c>
      <c r="O11" s="36">
        <f t="shared" si="5"/>
        <v>17.414183237660815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216481344</v>
      </c>
      <c r="D13" s="64">
        <v>239372028</v>
      </c>
      <c r="E13" s="65">
        <f t="shared" si="0"/>
        <v>22890684</v>
      </c>
      <c r="F13" s="63">
        <v>228171360</v>
      </c>
      <c r="G13" s="64">
        <v>247344516</v>
      </c>
      <c r="H13" s="65">
        <f t="shared" si="1"/>
        <v>19173156</v>
      </c>
      <c r="I13" s="65">
        <v>270526932</v>
      </c>
      <c r="J13" s="30">
        <f t="shared" si="2"/>
        <v>10.573975372214985</v>
      </c>
      <c r="K13" s="31">
        <f t="shared" si="3"/>
        <v>8.402963456938679</v>
      </c>
      <c r="L13" s="84">
        <v>726352980</v>
      </c>
      <c r="M13" s="85">
        <v>759275208</v>
      </c>
      <c r="N13" s="32">
        <f t="shared" si="4"/>
        <v>3.151454544868805</v>
      </c>
      <c r="O13" s="31">
        <f t="shared" si="5"/>
        <v>2.5251918932667166</v>
      </c>
      <c r="P13" s="6"/>
      <c r="Q13" s="33"/>
    </row>
    <row r="14" spans="1:17" ht="12.75">
      <c r="A14" s="3"/>
      <c r="B14" s="29" t="s">
        <v>21</v>
      </c>
      <c r="C14" s="63">
        <v>26897448</v>
      </c>
      <c r="D14" s="64">
        <v>28595184</v>
      </c>
      <c r="E14" s="65">
        <f t="shared" si="0"/>
        <v>1697736</v>
      </c>
      <c r="F14" s="63">
        <v>28242324</v>
      </c>
      <c r="G14" s="64">
        <v>29096436</v>
      </c>
      <c r="H14" s="65">
        <f t="shared" si="1"/>
        <v>854112</v>
      </c>
      <c r="I14" s="65">
        <v>31676496</v>
      </c>
      <c r="J14" s="30">
        <f t="shared" si="2"/>
        <v>6.311885053184228</v>
      </c>
      <c r="K14" s="31">
        <f t="shared" si="3"/>
        <v>3.024227043071951</v>
      </c>
      <c r="L14" s="84">
        <v>726352980</v>
      </c>
      <c r="M14" s="85">
        <v>759275208</v>
      </c>
      <c r="N14" s="32">
        <f t="shared" si="4"/>
        <v>0.23373429265754508</v>
      </c>
      <c r="O14" s="31">
        <f t="shared" si="5"/>
        <v>0.11249043706429039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726352980</v>
      </c>
      <c r="M15" s="85">
        <v>759275208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229729560</v>
      </c>
      <c r="D16" s="64">
        <v>200425440</v>
      </c>
      <c r="E16" s="65">
        <f t="shared" si="0"/>
        <v>-29304120</v>
      </c>
      <c r="F16" s="63">
        <v>241216044</v>
      </c>
      <c r="G16" s="64">
        <v>219787776</v>
      </c>
      <c r="H16" s="65">
        <f t="shared" si="1"/>
        <v>-21428268</v>
      </c>
      <c r="I16" s="65">
        <v>239746632</v>
      </c>
      <c r="J16" s="30">
        <f t="shared" si="2"/>
        <v>-12.755920483197722</v>
      </c>
      <c r="K16" s="31">
        <f t="shared" si="3"/>
        <v>-8.883433972576054</v>
      </c>
      <c r="L16" s="84">
        <v>726352980</v>
      </c>
      <c r="M16" s="85">
        <v>759275208</v>
      </c>
      <c r="N16" s="32">
        <f t="shared" si="4"/>
        <v>-4.034418637616108</v>
      </c>
      <c r="O16" s="31">
        <f t="shared" si="5"/>
        <v>-2.8222004056268357</v>
      </c>
      <c r="P16" s="6"/>
      <c r="Q16" s="33"/>
    </row>
    <row r="17" spans="1:17" ht="12.75">
      <c r="A17" s="3"/>
      <c r="B17" s="29" t="s">
        <v>23</v>
      </c>
      <c r="C17" s="63">
        <v>274358760</v>
      </c>
      <c r="D17" s="64">
        <v>257960328</v>
      </c>
      <c r="E17" s="65">
        <f t="shared" si="0"/>
        <v>-16398432</v>
      </c>
      <c r="F17" s="63">
        <v>287642196</v>
      </c>
      <c r="G17" s="64">
        <v>263046480</v>
      </c>
      <c r="H17" s="65">
        <f t="shared" si="1"/>
        <v>-24595716</v>
      </c>
      <c r="I17" s="65">
        <v>282751836</v>
      </c>
      <c r="J17" s="42">
        <f t="shared" si="2"/>
        <v>-5.977003249322165</v>
      </c>
      <c r="K17" s="31">
        <f t="shared" si="3"/>
        <v>-8.550802469885191</v>
      </c>
      <c r="L17" s="88">
        <v>726352980</v>
      </c>
      <c r="M17" s="85">
        <v>759275208</v>
      </c>
      <c r="N17" s="32">
        <f t="shared" si="4"/>
        <v>-2.2576395294750493</v>
      </c>
      <c r="O17" s="31">
        <f t="shared" si="5"/>
        <v>-3.239367720801441</v>
      </c>
      <c r="P17" s="6"/>
      <c r="Q17" s="33"/>
    </row>
    <row r="18" spans="1:17" ht="16.5">
      <c r="A18" s="3"/>
      <c r="B18" s="34" t="s">
        <v>24</v>
      </c>
      <c r="C18" s="66">
        <f>SUM(C13:C17)</f>
        <v>747467112</v>
      </c>
      <c r="D18" s="67">
        <v>726352980</v>
      </c>
      <c r="E18" s="68">
        <f t="shared" si="0"/>
        <v>-21114132</v>
      </c>
      <c r="F18" s="66">
        <f>SUM(F13:F17)</f>
        <v>785271924</v>
      </c>
      <c r="G18" s="67">
        <v>759275208</v>
      </c>
      <c r="H18" s="68">
        <f t="shared" si="1"/>
        <v>-25996716</v>
      </c>
      <c r="I18" s="68">
        <v>824701896</v>
      </c>
      <c r="J18" s="43">
        <f t="shared" si="2"/>
        <v>-2.8247573252426923</v>
      </c>
      <c r="K18" s="36">
        <f t="shared" si="3"/>
        <v>-3.3105367969325235</v>
      </c>
      <c r="L18" s="89">
        <v>726352980</v>
      </c>
      <c r="M18" s="87">
        <v>759275208</v>
      </c>
      <c r="N18" s="37">
        <f t="shared" si="4"/>
        <v>-2.9068693295648074</v>
      </c>
      <c r="O18" s="36">
        <f t="shared" si="5"/>
        <v>-3.4238857960972693</v>
      </c>
      <c r="P18" s="6"/>
      <c r="Q18" s="38"/>
    </row>
    <row r="19" spans="1:17" ht="16.5">
      <c r="A19" s="44"/>
      <c r="B19" s="45" t="s">
        <v>25</v>
      </c>
      <c r="C19" s="72">
        <f>C11-C18</f>
        <v>-152273376</v>
      </c>
      <c r="D19" s="73">
        <v>2510340</v>
      </c>
      <c r="E19" s="74">
        <f t="shared" si="0"/>
        <v>154783716</v>
      </c>
      <c r="F19" s="75">
        <f>F11-F18</f>
        <v>-156053100</v>
      </c>
      <c r="G19" s="76">
        <v>2621748</v>
      </c>
      <c r="H19" s="77">
        <f t="shared" si="1"/>
        <v>158674848</v>
      </c>
      <c r="I19" s="77">
        <v>3086556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70398480</v>
      </c>
      <c r="M22" s="85">
        <v>74366700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0</v>
      </c>
      <c r="E23" s="65">
        <f t="shared" si="0"/>
        <v>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70398480</v>
      </c>
      <c r="M23" s="85">
        <v>74366700</v>
      </c>
      <c r="N23" s="32">
        <f t="shared" si="4"/>
        <v>0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73554816</v>
      </c>
      <c r="D24" s="64">
        <v>70398480</v>
      </c>
      <c r="E24" s="65">
        <f t="shared" si="0"/>
        <v>-3156336</v>
      </c>
      <c r="F24" s="63">
        <v>76323096</v>
      </c>
      <c r="G24" s="64">
        <v>74366700</v>
      </c>
      <c r="H24" s="65">
        <f t="shared" si="1"/>
        <v>-1956396</v>
      </c>
      <c r="I24" s="65">
        <v>66538740</v>
      </c>
      <c r="J24" s="30">
        <f t="shared" si="2"/>
        <v>-4.291134383369268</v>
      </c>
      <c r="K24" s="31">
        <f t="shared" si="3"/>
        <v>-2.5633079664378395</v>
      </c>
      <c r="L24" s="84">
        <v>70398480</v>
      </c>
      <c r="M24" s="85">
        <v>74366700</v>
      </c>
      <c r="N24" s="32">
        <f t="shared" si="4"/>
        <v>-4.483528621640694</v>
      </c>
      <c r="O24" s="31">
        <f t="shared" si="5"/>
        <v>-2.6307419853240765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70398480</v>
      </c>
      <c r="M25" s="85">
        <v>74366700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73554816</v>
      </c>
      <c r="D26" s="67">
        <v>70398480</v>
      </c>
      <c r="E26" s="68">
        <f t="shared" si="0"/>
        <v>-3156336</v>
      </c>
      <c r="F26" s="66">
        <f>SUM(F22:F24)</f>
        <v>76323096</v>
      </c>
      <c r="G26" s="67">
        <v>74366700</v>
      </c>
      <c r="H26" s="68">
        <f t="shared" si="1"/>
        <v>-1956396</v>
      </c>
      <c r="I26" s="68">
        <v>66538740</v>
      </c>
      <c r="J26" s="43">
        <f t="shared" si="2"/>
        <v>-4.291134383369268</v>
      </c>
      <c r="K26" s="36">
        <f t="shared" si="3"/>
        <v>-2.5633079664378395</v>
      </c>
      <c r="L26" s="89">
        <v>70398480</v>
      </c>
      <c r="M26" s="87">
        <v>74366700</v>
      </c>
      <c r="N26" s="37">
        <f t="shared" si="4"/>
        <v>-4.483528621640694</v>
      </c>
      <c r="O26" s="36">
        <f t="shared" si="5"/>
        <v>-2.6307419853240765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70398480</v>
      </c>
      <c r="M28" s="85">
        <v>74366700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35000004</v>
      </c>
      <c r="D29" s="64">
        <v>37850016</v>
      </c>
      <c r="E29" s="65">
        <f t="shared" si="0"/>
        <v>2850012</v>
      </c>
      <c r="F29" s="63">
        <v>35000004</v>
      </c>
      <c r="G29" s="64">
        <v>41097540</v>
      </c>
      <c r="H29" s="65">
        <f t="shared" si="1"/>
        <v>6097536</v>
      </c>
      <c r="I29" s="65">
        <v>36950256</v>
      </c>
      <c r="J29" s="30">
        <f t="shared" si="2"/>
        <v>8.14289049795537</v>
      </c>
      <c r="K29" s="31">
        <f t="shared" si="3"/>
        <v>17.421529437539494</v>
      </c>
      <c r="L29" s="84">
        <v>70398480</v>
      </c>
      <c r="M29" s="85">
        <v>74366700</v>
      </c>
      <c r="N29" s="32">
        <f t="shared" si="4"/>
        <v>4.048399908634391</v>
      </c>
      <c r="O29" s="31">
        <f t="shared" si="5"/>
        <v>8.199282743485997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70398480</v>
      </c>
      <c r="M30" s="85">
        <v>74366700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10277256</v>
      </c>
      <c r="D31" s="64">
        <v>16250004</v>
      </c>
      <c r="E31" s="65">
        <f t="shared" si="0"/>
        <v>5972748</v>
      </c>
      <c r="F31" s="63">
        <v>11015172</v>
      </c>
      <c r="G31" s="64">
        <v>15572304</v>
      </c>
      <c r="H31" s="65">
        <f t="shared" si="1"/>
        <v>4557132</v>
      </c>
      <c r="I31" s="65">
        <v>13677468</v>
      </c>
      <c r="J31" s="30">
        <f t="shared" si="2"/>
        <v>58.11617420058428</v>
      </c>
      <c r="K31" s="31">
        <f t="shared" si="3"/>
        <v>41.371410269399334</v>
      </c>
      <c r="L31" s="84">
        <v>70398480</v>
      </c>
      <c r="M31" s="85">
        <v>74366700</v>
      </c>
      <c r="N31" s="32">
        <f t="shared" si="4"/>
        <v>8.484200227050357</v>
      </c>
      <c r="O31" s="31">
        <f t="shared" si="5"/>
        <v>6.127920157812569</v>
      </c>
      <c r="P31" s="6"/>
      <c r="Q31" s="33"/>
    </row>
    <row r="32" spans="1:17" ht="12.75">
      <c r="A32" s="7"/>
      <c r="B32" s="29" t="s">
        <v>36</v>
      </c>
      <c r="C32" s="63">
        <v>28277556</v>
      </c>
      <c r="D32" s="64">
        <v>16298460</v>
      </c>
      <c r="E32" s="65">
        <f t="shared" si="0"/>
        <v>-11979096</v>
      </c>
      <c r="F32" s="63">
        <v>30307920</v>
      </c>
      <c r="G32" s="64">
        <v>17696856</v>
      </c>
      <c r="H32" s="65">
        <f t="shared" si="1"/>
        <v>-12611064</v>
      </c>
      <c r="I32" s="65">
        <v>15911016</v>
      </c>
      <c r="J32" s="30">
        <f t="shared" si="2"/>
        <v>-42.36255778257499</v>
      </c>
      <c r="K32" s="31">
        <f t="shared" si="3"/>
        <v>-41.609797043149115</v>
      </c>
      <c r="L32" s="84">
        <v>70398480</v>
      </c>
      <c r="M32" s="85">
        <v>74366700</v>
      </c>
      <c r="N32" s="32">
        <f t="shared" si="4"/>
        <v>-17.01612875732544</v>
      </c>
      <c r="O32" s="31">
        <f t="shared" si="5"/>
        <v>-16.95794488662264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73554816</v>
      </c>
      <c r="D33" s="82">
        <v>70398480</v>
      </c>
      <c r="E33" s="83">
        <f t="shared" si="0"/>
        <v>-3156336</v>
      </c>
      <c r="F33" s="81">
        <f>SUM(F28:F32)</f>
        <v>76323096</v>
      </c>
      <c r="G33" s="82">
        <v>74366700</v>
      </c>
      <c r="H33" s="83">
        <f t="shared" si="1"/>
        <v>-1956396</v>
      </c>
      <c r="I33" s="83">
        <v>66538740</v>
      </c>
      <c r="J33" s="58">
        <f t="shared" si="2"/>
        <v>-4.291134383369268</v>
      </c>
      <c r="K33" s="59">
        <f t="shared" si="3"/>
        <v>-2.5633079664378395</v>
      </c>
      <c r="L33" s="96">
        <v>70398480</v>
      </c>
      <c r="M33" s="97">
        <v>74366700</v>
      </c>
      <c r="N33" s="60">
        <f t="shared" si="4"/>
        <v>-4.483528621640694</v>
      </c>
      <c r="O33" s="59">
        <f t="shared" si="5"/>
        <v>-2.6307419853240765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63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0</v>
      </c>
      <c r="D8" s="64">
        <v>0</v>
      </c>
      <c r="E8" s="65">
        <f>($D8-$C8)</f>
        <v>0</v>
      </c>
      <c r="F8" s="63">
        <v>0</v>
      </c>
      <c r="G8" s="64">
        <v>0</v>
      </c>
      <c r="H8" s="65">
        <f>($G8-$F8)</f>
        <v>0</v>
      </c>
      <c r="I8" s="65">
        <v>0</v>
      </c>
      <c r="J8" s="30">
        <f>IF($C8=0,0,($E8/$C8)*100)</f>
        <v>0</v>
      </c>
      <c r="K8" s="31">
        <f>IF($F8=0,0,($H8/$F8)*100)</f>
        <v>0</v>
      </c>
      <c r="L8" s="84">
        <v>150268368</v>
      </c>
      <c r="M8" s="85">
        <v>154391124</v>
      </c>
      <c r="N8" s="32">
        <f>IF($L8=0,0,($E8/$L8)*100)</f>
        <v>0</v>
      </c>
      <c r="O8" s="31">
        <f>IF($M8=0,0,($H8/$M8)*100)</f>
        <v>0</v>
      </c>
      <c r="P8" s="6"/>
      <c r="Q8" s="33"/>
    </row>
    <row r="9" spans="1:17" ht="12.75">
      <c r="A9" s="3"/>
      <c r="B9" s="29" t="s">
        <v>16</v>
      </c>
      <c r="C9" s="63">
        <v>0</v>
      </c>
      <c r="D9" s="64">
        <v>0</v>
      </c>
      <c r="E9" s="65">
        <f>($D9-$C9)</f>
        <v>0</v>
      </c>
      <c r="F9" s="63">
        <v>0</v>
      </c>
      <c r="G9" s="64">
        <v>0</v>
      </c>
      <c r="H9" s="65">
        <f>($G9-$F9)</f>
        <v>0</v>
      </c>
      <c r="I9" s="65">
        <v>0</v>
      </c>
      <c r="J9" s="30">
        <f>IF($C9=0,0,($E9/$C9)*100)</f>
        <v>0</v>
      </c>
      <c r="K9" s="31">
        <f>IF($F9=0,0,($H9/$F9)*100)</f>
        <v>0</v>
      </c>
      <c r="L9" s="84">
        <v>150268368</v>
      </c>
      <c r="M9" s="85">
        <v>154391124</v>
      </c>
      <c r="N9" s="32">
        <f>IF($L9=0,0,($E9/$L9)*100)</f>
        <v>0</v>
      </c>
      <c r="O9" s="31">
        <f>IF($M9=0,0,($H9/$M9)*100)</f>
        <v>0</v>
      </c>
      <c r="P9" s="6"/>
      <c r="Q9" s="33"/>
    </row>
    <row r="10" spans="1:17" ht="12.75">
      <c r="A10" s="3"/>
      <c r="B10" s="29" t="s">
        <v>17</v>
      </c>
      <c r="C10" s="63">
        <v>147533772</v>
      </c>
      <c r="D10" s="64">
        <v>150268368</v>
      </c>
      <c r="E10" s="65">
        <f aca="true" t="shared" si="0" ref="E10:E33">($D10-$C10)</f>
        <v>2734596</v>
      </c>
      <c r="F10" s="63">
        <v>153929328</v>
      </c>
      <c r="G10" s="64">
        <v>154391124</v>
      </c>
      <c r="H10" s="65">
        <f aca="true" t="shared" si="1" ref="H10:H33">($G10-$F10)</f>
        <v>461796</v>
      </c>
      <c r="I10" s="65">
        <v>160066872</v>
      </c>
      <c r="J10" s="30">
        <f aca="true" t="shared" si="2" ref="J10:J33">IF($C10=0,0,($E10/$C10)*100)</f>
        <v>1.8535389985148623</v>
      </c>
      <c r="K10" s="31">
        <f aca="true" t="shared" si="3" ref="K10:K33">IF($F10=0,0,($H10/$F10)*100)</f>
        <v>0.30000520758461313</v>
      </c>
      <c r="L10" s="84">
        <v>150268368</v>
      </c>
      <c r="M10" s="85">
        <v>154391124</v>
      </c>
      <c r="N10" s="32">
        <f aca="true" t="shared" si="4" ref="N10:N33">IF($L10=0,0,($E10/$L10)*100)</f>
        <v>1.8198081448518828</v>
      </c>
      <c r="O10" s="31">
        <f aca="true" t="shared" si="5" ref="O10:O33">IF($M10=0,0,($H10/$M10)*100)</f>
        <v>0.2991078684031085</v>
      </c>
      <c r="P10" s="6"/>
      <c r="Q10" s="33"/>
    </row>
    <row r="11" spans="1:17" ht="16.5">
      <c r="A11" s="7"/>
      <c r="B11" s="34" t="s">
        <v>18</v>
      </c>
      <c r="C11" s="66">
        <f>SUM(C8:C10)</f>
        <v>147533772</v>
      </c>
      <c r="D11" s="67">
        <v>150268368</v>
      </c>
      <c r="E11" s="68">
        <f t="shared" si="0"/>
        <v>2734596</v>
      </c>
      <c r="F11" s="66">
        <f>SUM(F8:F10)</f>
        <v>153929328</v>
      </c>
      <c r="G11" s="67">
        <v>154391124</v>
      </c>
      <c r="H11" s="68">
        <f t="shared" si="1"/>
        <v>461796</v>
      </c>
      <c r="I11" s="68">
        <v>160066872</v>
      </c>
      <c r="J11" s="35">
        <f t="shared" si="2"/>
        <v>1.8535389985148623</v>
      </c>
      <c r="K11" s="36">
        <f t="shared" si="3"/>
        <v>0.30000520758461313</v>
      </c>
      <c r="L11" s="86">
        <v>150268368</v>
      </c>
      <c r="M11" s="87">
        <v>154391124</v>
      </c>
      <c r="N11" s="37">
        <f t="shared" si="4"/>
        <v>1.8198081448518828</v>
      </c>
      <c r="O11" s="36">
        <f t="shared" si="5"/>
        <v>0.2991078684031085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106914744</v>
      </c>
      <c r="D13" s="64">
        <v>122511252</v>
      </c>
      <c r="E13" s="65">
        <f t="shared" si="0"/>
        <v>15596508</v>
      </c>
      <c r="F13" s="63">
        <v>111503904</v>
      </c>
      <c r="G13" s="64">
        <v>130100640</v>
      </c>
      <c r="H13" s="65">
        <f t="shared" si="1"/>
        <v>18596736</v>
      </c>
      <c r="I13" s="65">
        <v>138117780</v>
      </c>
      <c r="J13" s="30">
        <f t="shared" si="2"/>
        <v>14.587799041075195</v>
      </c>
      <c r="K13" s="31">
        <f t="shared" si="3"/>
        <v>16.678103037540282</v>
      </c>
      <c r="L13" s="84">
        <v>184925571</v>
      </c>
      <c r="M13" s="85">
        <v>188395039</v>
      </c>
      <c r="N13" s="32">
        <f t="shared" si="4"/>
        <v>8.433937997682321</v>
      </c>
      <c r="O13" s="31">
        <f t="shared" si="5"/>
        <v>9.871138910404111</v>
      </c>
      <c r="P13" s="6"/>
      <c r="Q13" s="33"/>
    </row>
    <row r="14" spans="1:17" ht="12.75">
      <c r="A14" s="3"/>
      <c r="B14" s="29" t="s">
        <v>21</v>
      </c>
      <c r="C14" s="63">
        <v>0</v>
      </c>
      <c r="D14" s="64">
        <v>0</v>
      </c>
      <c r="E14" s="65">
        <f t="shared" si="0"/>
        <v>0</v>
      </c>
      <c r="F14" s="63">
        <v>0</v>
      </c>
      <c r="G14" s="64">
        <v>0</v>
      </c>
      <c r="H14" s="65">
        <f t="shared" si="1"/>
        <v>0</v>
      </c>
      <c r="I14" s="65">
        <v>0</v>
      </c>
      <c r="J14" s="30">
        <f t="shared" si="2"/>
        <v>0</v>
      </c>
      <c r="K14" s="31">
        <f t="shared" si="3"/>
        <v>0</v>
      </c>
      <c r="L14" s="84">
        <v>184925571</v>
      </c>
      <c r="M14" s="85">
        <v>188395039</v>
      </c>
      <c r="N14" s="32">
        <f t="shared" si="4"/>
        <v>0</v>
      </c>
      <c r="O14" s="31">
        <f t="shared" si="5"/>
        <v>0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184925571</v>
      </c>
      <c r="M15" s="85">
        <v>188395039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184925571</v>
      </c>
      <c r="M16" s="85">
        <v>188395039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57568920</v>
      </c>
      <c r="D17" s="64">
        <v>62414319</v>
      </c>
      <c r="E17" s="65">
        <f t="shared" si="0"/>
        <v>4845399</v>
      </c>
      <c r="F17" s="63">
        <v>59818944</v>
      </c>
      <c r="G17" s="64">
        <v>58294399</v>
      </c>
      <c r="H17" s="65">
        <f t="shared" si="1"/>
        <v>-1524545</v>
      </c>
      <c r="I17" s="65">
        <v>64068555</v>
      </c>
      <c r="J17" s="42">
        <f t="shared" si="2"/>
        <v>8.41669254868773</v>
      </c>
      <c r="K17" s="31">
        <f t="shared" si="3"/>
        <v>-2.5485989856323776</v>
      </c>
      <c r="L17" s="88">
        <v>184925571</v>
      </c>
      <c r="M17" s="85">
        <v>188395039</v>
      </c>
      <c r="N17" s="32">
        <f t="shared" si="4"/>
        <v>2.6201887460982882</v>
      </c>
      <c r="O17" s="31">
        <f t="shared" si="5"/>
        <v>-0.8092277843898001</v>
      </c>
      <c r="P17" s="6"/>
      <c r="Q17" s="33"/>
    </row>
    <row r="18" spans="1:17" ht="16.5">
      <c r="A18" s="3"/>
      <c r="B18" s="34" t="s">
        <v>24</v>
      </c>
      <c r="C18" s="66">
        <f>SUM(C13:C17)</f>
        <v>164483664</v>
      </c>
      <c r="D18" s="67">
        <v>184925571</v>
      </c>
      <c r="E18" s="68">
        <f t="shared" si="0"/>
        <v>20441907</v>
      </c>
      <c r="F18" s="66">
        <f>SUM(F13:F17)</f>
        <v>171322848</v>
      </c>
      <c r="G18" s="67">
        <v>188395039</v>
      </c>
      <c r="H18" s="68">
        <f t="shared" si="1"/>
        <v>17072191</v>
      </c>
      <c r="I18" s="68">
        <v>202186335</v>
      </c>
      <c r="J18" s="43">
        <f t="shared" si="2"/>
        <v>12.42792536528126</v>
      </c>
      <c r="K18" s="36">
        <f t="shared" si="3"/>
        <v>9.964923651047407</v>
      </c>
      <c r="L18" s="89">
        <v>184925571</v>
      </c>
      <c r="M18" s="87">
        <v>188395039</v>
      </c>
      <c r="N18" s="37">
        <f t="shared" si="4"/>
        <v>11.054126743780609</v>
      </c>
      <c r="O18" s="36">
        <f t="shared" si="5"/>
        <v>9.06191112601431</v>
      </c>
      <c r="P18" s="6"/>
      <c r="Q18" s="38"/>
    </row>
    <row r="19" spans="1:17" ht="16.5">
      <c r="A19" s="44"/>
      <c r="B19" s="45" t="s">
        <v>25</v>
      </c>
      <c r="C19" s="72">
        <f>C11-C18</f>
        <v>-16949892</v>
      </c>
      <c r="D19" s="73">
        <v>-34657203</v>
      </c>
      <c r="E19" s="74">
        <f t="shared" si="0"/>
        <v>-17707311</v>
      </c>
      <c r="F19" s="75">
        <f>F11-F18</f>
        <v>-17393520</v>
      </c>
      <c r="G19" s="76">
        <v>-34003915</v>
      </c>
      <c r="H19" s="77">
        <f t="shared" si="1"/>
        <v>-16610395</v>
      </c>
      <c r="I19" s="77">
        <v>-42119463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13638684</v>
      </c>
      <c r="M22" s="85"/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13638684</v>
      </c>
      <c r="E23" s="65">
        <f t="shared" si="0"/>
        <v>13638684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13638684</v>
      </c>
      <c r="M23" s="85"/>
      <c r="N23" s="32">
        <f t="shared" si="4"/>
        <v>100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0</v>
      </c>
      <c r="D24" s="64">
        <v>0</v>
      </c>
      <c r="E24" s="65">
        <f t="shared" si="0"/>
        <v>0</v>
      </c>
      <c r="F24" s="63">
        <v>0</v>
      </c>
      <c r="G24" s="64">
        <v>0</v>
      </c>
      <c r="H24" s="65">
        <f t="shared" si="1"/>
        <v>0</v>
      </c>
      <c r="I24" s="65">
        <v>0</v>
      </c>
      <c r="J24" s="30">
        <f t="shared" si="2"/>
        <v>0</v>
      </c>
      <c r="K24" s="31">
        <f t="shared" si="3"/>
        <v>0</v>
      </c>
      <c r="L24" s="84">
        <v>13638684</v>
      </c>
      <c r="M24" s="85"/>
      <c r="N24" s="32">
        <f t="shared" si="4"/>
        <v>0</v>
      </c>
      <c r="O24" s="31">
        <f t="shared" si="5"/>
        <v>0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13638684</v>
      </c>
      <c r="M25" s="85"/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0</v>
      </c>
      <c r="D26" s="67">
        <v>13638684</v>
      </c>
      <c r="E26" s="68">
        <f t="shared" si="0"/>
        <v>13638684</v>
      </c>
      <c r="F26" s="66">
        <f>SUM(F22:F24)</f>
        <v>0</v>
      </c>
      <c r="G26" s="67">
        <v>0</v>
      </c>
      <c r="H26" s="68">
        <f t="shared" si="1"/>
        <v>0</v>
      </c>
      <c r="I26" s="68">
        <v>0</v>
      </c>
      <c r="J26" s="43">
        <f t="shared" si="2"/>
        <v>0</v>
      </c>
      <c r="K26" s="36">
        <f t="shared" si="3"/>
        <v>0</v>
      </c>
      <c r="L26" s="89">
        <v>13638684</v>
      </c>
      <c r="M26" s="87"/>
      <c r="N26" s="37">
        <f t="shared" si="4"/>
        <v>100</v>
      </c>
      <c r="O26" s="36">
        <f t="shared" si="5"/>
        <v>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14938680</v>
      </c>
      <c r="M28" s="85">
        <v>-500000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14938680</v>
      </c>
      <c r="M29" s="85">
        <v>-500000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14938680</v>
      </c>
      <c r="M30" s="85">
        <v>-500000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14938680</v>
      </c>
      <c r="M31" s="85">
        <v>-500000</v>
      </c>
      <c r="N31" s="32">
        <f t="shared" si="4"/>
        <v>0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0</v>
      </c>
      <c r="D32" s="64">
        <v>14938680</v>
      </c>
      <c r="E32" s="65">
        <f t="shared" si="0"/>
        <v>14938680</v>
      </c>
      <c r="F32" s="63">
        <v>0</v>
      </c>
      <c r="G32" s="64">
        <v>-500000</v>
      </c>
      <c r="H32" s="65">
        <f t="shared" si="1"/>
        <v>-500000</v>
      </c>
      <c r="I32" s="65">
        <v>0</v>
      </c>
      <c r="J32" s="30">
        <f t="shared" si="2"/>
        <v>0</v>
      </c>
      <c r="K32" s="31">
        <f t="shared" si="3"/>
        <v>0</v>
      </c>
      <c r="L32" s="84">
        <v>14938680</v>
      </c>
      <c r="M32" s="85">
        <v>-500000</v>
      </c>
      <c r="N32" s="32">
        <f t="shared" si="4"/>
        <v>100</v>
      </c>
      <c r="O32" s="31">
        <f t="shared" si="5"/>
        <v>100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0</v>
      </c>
      <c r="D33" s="82">
        <v>14938680</v>
      </c>
      <c r="E33" s="83">
        <f t="shared" si="0"/>
        <v>14938680</v>
      </c>
      <c r="F33" s="81">
        <f>SUM(F28:F32)</f>
        <v>0</v>
      </c>
      <c r="G33" s="82">
        <v>-500000</v>
      </c>
      <c r="H33" s="83">
        <f t="shared" si="1"/>
        <v>-500000</v>
      </c>
      <c r="I33" s="83">
        <v>0</v>
      </c>
      <c r="J33" s="58">
        <f t="shared" si="2"/>
        <v>0</v>
      </c>
      <c r="K33" s="59">
        <f t="shared" si="3"/>
        <v>0</v>
      </c>
      <c r="L33" s="96">
        <v>14938680</v>
      </c>
      <c r="M33" s="97">
        <v>-500000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64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39534300</v>
      </c>
      <c r="D8" s="64">
        <v>39126263</v>
      </c>
      <c r="E8" s="65">
        <f>($D8-$C8)</f>
        <v>-408037</v>
      </c>
      <c r="F8" s="63">
        <v>41669160</v>
      </c>
      <c r="G8" s="64">
        <v>41004326</v>
      </c>
      <c r="H8" s="65">
        <f>($G8-$F8)</f>
        <v>-664834</v>
      </c>
      <c r="I8" s="65">
        <v>42972532</v>
      </c>
      <c r="J8" s="30">
        <f>IF($C8=0,0,($E8/$C8)*100)</f>
        <v>-1.0321088270185637</v>
      </c>
      <c r="K8" s="31">
        <f>IF($F8=0,0,($H8/$F8)*100)</f>
        <v>-1.5955061249134852</v>
      </c>
      <c r="L8" s="84">
        <v>290441582</v>
      </c>
      <c r="M8" s="85">
        <v>309298152</v>
      </c>
      <c r="N8" s="32">
        <f>IF($L8=0,0,($E8/$L8)*100)</f>
        <v>-0.1404884924500928</v>
      </c>
      <c r="O8" s="31">
        <f>IF($M8=0,0,($H8/$M8)*100)</f>
        <v>-0.21494923125179227</v>
      </c>
      <c r="P8" s="6"/>
      <c r="Q8" s="33"/>
    </row>
    <row r="9" spans="1:17" ht="12.75">
      <c r="A9" s="3"/>
      <c r="B9" s="29" t="s">
        <v>16</v>
      </c>
      <c r="C9" s="63">
        <v>69307536</v>
      </c>
      <c r="D9" s="64">
        <v>68838176</v>
      </c>
      <c r="E9" s="65">
        <f>($D9-$C9)</f>
        <v>-469360</v>
      </c>
      <c r="F9" s="63">
        <v>73050156</v>
      </c>
      <c r="G9" s="64">
        <v>73544172</v>
      </c>
      <c r="H9" s="65">
        <f>($G9-$F9)</f>
        <v>494016</v>
      </c>
      <c r="I9" s="65">
        <v>77074292</v>
      </c>
      <c r="J9" s="30">
        <f>IF($C9=0,0,($E9/$C9)*100)</f>
        <v>-0.6772135139820871</v>
      </c>
      <c r="K9" s="31">
        <f>IF($F9=0,0,($H9/$F9)*100)</f>
        <v>0.6762696030382194</v>
      </c>
      <c r="L9" s="84">
        <v>290441582</v>
      </c>
      <c r="M9" s="85">
        <v>309298152</v>
      </c>
      <c r="N9" s="32">
        <f>IF($L9=0,0,($E9/$L9)*100)</f>
        <v>-0.16160220474215709</v>
      </c>
      <c r="O9" s="31">
        <f>IF($M9=0,0,($H9/$M9)*100)</f>
        <v>0.15972161385561723</v>
      </c>
      <c r="P9" s="6"/>
      <c r="Q9" s="33"/>
    </row>
    <row r="10" spans="1:17" ht="12.75">
      <c r="A10" s="3"/>
      <c r="B10" s="29" t="s">
        <v>17</v>
      </c>
      <c r="C10" s="63">
        <v>175861536</v>
      </c>
      <c r="D10" s="64">
        <v>182477143</v>
      </c>
      <c r="E10" s="65">
        <f aca="true" t="shared" si="0" ref="E10:E33">($D10-$C10)</f>
        <v>6615607</v>
      </c>
      <c r="F10" s="63">
        <v>188649228</v>
      </c>
      <c r="G10" s="64">
        <v>194749654</v>
      </c>
      <c r="H10" s="65">
        <f aca="true" t="shared" si="1" ref="H10:H33">($G10-$F10)</f>
        <v>6100426</v>
      </c>
      <c r="I10" s="65">
        <v>205468025</v>
      </c>
      <c r="J10" s="30">
        <f aca="true" t="shared" si="2" ref="J10:J33">IF($C10=0,0,($E10/$C10)*100)</f>
        <v>3.76182714564713</v>
      </c>
      <c r="K10" s="31">
        <f aca="true" t="shared" si="3" ref="K10:K33">IF($F10=0,0,($H10/$F10)*100)</f>
        <v>3.23374024090891</v>
      </c>
      <c r="L10" s="84">
        <v>290441582</v>
      </c>
      <c r="M10" s="85">
        <v>309298152</v>
      </c>
      <c r="N10" s="32">
        <f aca="true" t="shared" si="4" ref="N10:N33">IF($L10=0,0,($E10/$L10)*100)</f>
        <v>2.2777754323070725</v>
      </c>
      <c r="O10" s="31">
        <f aca="true" t="shared" si="5" ref="O10:O33">IF($M10=0,0,($H10/$M10)*100)</f>
        <v>1.9723447943523438</v>
      </c>
      <c r="P10" s="6"/>
      <c r="Q10" s="33"/>
    </row>
    <row r="11" spans="1:17" ht="16.5">
      <c r="A11" s="7"/>
      <c r="B11" s="34" t="s">
        <v>18</v>
      </c>
      <c r="C11" s="66">
        <f>SUM(C8:C10)</f>
        <v>284703372</v>
      </c>
      <c r="D11" s="67">
        <v>290441582</v>
      </c>
      <c r="E11" s="68">
        <f t="shared" si="0"/>
        <v>5738210</v>
      </c>
      <c r="F11" s="66">
        <f>SUM(F8:F10)</f>
        <v>303368544</v>
      </c>
      <c r="G11" s="67">
        <v>309298152</v>
      </c>
      <c r="H11" s="68">
        <f t="shared" si="1"/>
        <v>5929608</v>
      </c>
      <c r="I11" s="68">
        <v>325514849</v>
      </c>
      <c r="J11" s="35">
        <f t="shared" si="2"/>
        <v>2.015504754892752</v>
      </c>
      <c r="K11" s="36">
        <f t="shared" si="3"/>
        <v>1.9545889372103127</v>
      </c>
      <c r="L11" s="86">
        <v>290441582</v>
      </c>
      <c r="M11" s="87">
        <v>309298152</v>
      </c>
      <c r="N11" s="37">
        <f t="shared" si="4"/>
        <v>1.9756847351148226</v>
      </c>
      <c r="O11" s="36">
        <f t="shared" si="5"/>
        <v>1.917117176956169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98475540</v>
      </c>
      <c r="D13" s="64">
        <v>97556651</v>
      </c>
      <c r="E13" s="65">
        <f t="shared" si="0"/>
        <v>-918889</v>
      </c>
      <c r="F13" s="63">
        <v>105331572</v>
      </c>
      <c r="G13" s="64">
        <v>99881897</v>
      </c>
      <c r="H13" s="65">
        <f t="shared" si="1"/>
        <v>-5449675</v>
      </c>
      <c r="I13" s="65">
        <v>103562249</v>
      </c>
      <c r="J13" s="30">
        <f t="shared" si="2"/>
        <v>-0.9331139489054846</v>
      </c>
      <c r="K13" s="31">
        <f t="shared" si="3"/>
        <v>-5.173828602880815</v>
      </c>
      <c r="L13" s="84">
        <v>308529936</v>
      </c>
      <c r="M13" s="85">
        <v>327609972</v>
      </c>
      <c r="N13" s="32">
        <f t="shared" si="4"/>
        <v>-0.29782814981039635</v>
      </c>
      <c r="O13" s="31">
        <f t="shared" si="5"/>
        <v>-1.6634643221421843</v>
      </c>
      <c r="P13" s="6"/>
      <c r="Q13" s="33"/>
    </row>
    <row r="14" spans="1:17" ht="12.75">
      <c r="A14" s="3"/>
      <c r="B14" s="29" t="s">
        <v>21</v>
      </c>
      <c r="C14" s="63">
        <v>14253372</v>
      </c>
      <c r="D14" s="64">
        <v>13986959</v>
      </c>
      <c r="E14" s="65">
        <f t="shared" si="0"/>
        <v>-266413</v>
      </c>
      <c r="F14" s="63">
        <v>15251112</v>
      </c>
      <c r="G14" s="64">
        <v>14686308</v>
      </c>
      <c r="H14" s="65">
        <f t="shared" si="1"/>
        <v>-564804</v>
      </c>
      <c r="I14" s="65">
        <v>15420623</v>
      </c>
      <c r="J14" s="30">
        <f t="shared" si="2"/>
        <v>-1.8691226188441583</v>
      </c>
      <c r="K14" s="31">
        <f t="shared" si="3"/>
        <v>-3.703362744959187</v>
      </c>
      <c r="L14" s="84">
        <v>308529936</v>
      </c>
      <c r="M14" s="85">
        <v>327609972</v>
      </c>
      <c r="N14" s="32">
        <f t="shared" si="4"/>
        <v>-0.08634915737965862</v>
      </c>
      <c r="O14" s="31">
        <f t="shared" si="5"/>
        <v>-0.1724013455854146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308529936</v>
      </c>
      <c r="M15" s="85">
        <v>327609972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49394808</v>
      </c>
      <c r="D16" s="64">
        <v>42000000</v>
      </c>
      <c r="E16" s="65">
        <f t="shared" si="0"/>
        <v>-7394808</v>
      </c>
      <c r="F16" s="63">
        <v>56804028</v>
      </c>
      <c r="G16" s="64">
        <v>51577500</v>
      </c>
      <c r="H16" s="65">
        <f t="shared" si="1"/>
        <v>-5226528</v>
      </c>
      <c r="I16" s="65">
        <v>59314125</v>
      </c>
      <c r="J16" s="30">
        <f t="shared" si="2"/>
        <v>-14.97082041497155</v>
      </c>
      <c r="K16" s="31">
        <f t="shared" si="3"/>
        <v>-9.200981310691558</v>
      </c>
      <c r="L16" s="84">
        <v>308529936</v>
      </c>
      <c r="M16" s="85">
        <v>327609972</v>
      </c>
      <c r="N16" s="32">
        <f t="shared" si="4"/>
        <v>-2.3967878436275956</v>
      </c>
      <c r="O16" s="31">
        <f t="shared" si="5"/>
        <v>-1.5953507056250413</v>
      </c>
      <c r="P16" s="6"/>
      <c r="Q16" s="33"/>
    </row>
    <row r="17" spans="1:17" ht="12.75">
      <c r="A17" s="3"/>
      <c r="B17" s="29" t="s">
        <v>23</v>
      </c>
      <c r="C17" s="63">
        <v>152120064</v>
      </c>
      <c r="D17" s="64">
        <v>154986326</v>
      </c>
      <c r="E17" s="65">
        <f t="shared" si="0"/>
        <v>2866262</v>
      </c>
      <c r="F17" s="63">
        <v>157284912</v>
      </c>
      <c r="G17" s="64">
        <v>161464267</v>
      </c>
      <c r="H17" s="65">
        <f t="shared" si="1"/>
        <v>4179355</v>
      </c>
      <c r="I17" s="65">
        <v>167603237</v>
      </c>
      <c r="J17" s="42">
        <f t="shared" si="2"/>
        <v>1.8842103563669288</v>
      </c>
      <c r="K17" s="31">
        <f t="shared" si="3"/>
        <v>2.657187486616644</v>
      </c>
      <c r="L17" s="88">
        <v>308529936</v>
      </c>
      <c r="M17" s="85">
        <v>327609972</v>
      </c>
      <c r="N17" s="32">
        <f t="shared" si="4"/>
        <v>0.9290061240605191</v>
      </c>
      <c r="O17" s="31">
        <f t="shared" si="5"/>
        <v>1.2757105574307732</v>
      </c>
      <c r="P17" s="6"/>
      <c r="Q17" s="33"/>
    </row>
    <row r="18" spans="1:17" ht="16.5">
      <c r="A18" s="3"/>
      <c r="B18" s="34" t="s">
        <v>24</v>
      </c>
      <c r="C18" s="66">
        <f>SUM(C13:C17)</f>
        <v>314243784</v>
      </c>
      <c r="D18" s="67">
        <v>308529936</v>
      </c>
      <c r="E18" s="68">
        <f t="shared" si="0"/>
        <v>-5713848</v>
      </c>
      <c r="F18" s="66">
        <f>SUM(F13:F17)</f>
        <v>334671624</v>
      </c>
      <c r="G18" s="67">
        <v>327609972</v>
      </c>
      <c r="H18" s="68">
        <f t="shared" si="1"/>
        <v>-7061652</v>
      </c>
      <c r="I18" s="68">
        <v>345900234</v>
      </c>
      <c r="J18" s="43">
        <f t="shared" si="2"/>
        <v>-1.818285131138823</v>
      </c>
      <c r="K18" s="36">
        <f t="shared" si="3"/>
        <v>-2.110024123228326</v>
      </c>
      <c r="L18" s="89">
        <v>308529936</v>
      </c>
      <c r="M18" s="87">
        <v>327609972</v>
      </c>
      <c r="N18" s="37">
        <f t="shared" si="4"/>
        <v>-1.851959026757131</v>
      </c>
      <c r="O18" s="36">
        <f t="shared" si="5"/>
        <v>-2.155505815921867</v>
      </c>
      <c r="P18" s="6"/>
      <c r="Q18" s="38"/>
    </row>
    <row r="19" spans="1:17" ht="16.5">
      <c r="A19" s="44"/>
      <c r="B19" s="45" t="s">
        <v>25</v>
      </c>
      <c r="C19" s="72">
        <f>C11-C18</f>
        <v>-29540412</v>
      </c>
      <c r="D19" s="73">
        <v>-18088354</v>
      </c>
      <c r="E19" s="74">
        <f t="shared" si="0"/>
        <v>11452058</v>
      </c>
      <c r="F19" s="75">
        <f>F11-F18</f>
        <v>-31303080</v>
      </c>
      <c r="G19" s="76">
        <v>-18311820</v>
      </c>
      <c r="H19" s="77">
        <f t="shared" si="1"/>
        <v>12991260</v>
      </c>
      <c r="I19" s="77">
        <v>-20385385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57316112</v>
      </c>
      <c r="M22" s="85">
        <v>71498743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14740012</v>
      </c>
      <c r="E23" s="65">
        <f t="shared" si="0"/>
        <v>14740012</v>
      </c>
      <c r="F23" s="63">
        <v>0</v>
      </c>
      <c r="G23" s="64">
        <v>31907993</v>
      </c>
      <c r="H23" s="65">
        <f t="shared" si="1"/>
        <v>31907993</v>
      </c>
      <c r="I23" s="65">
        <v>29770000</v>
      </c>
      <c r="J23" s="30">
        <f t="shared" si="2"/>
        <v>0</v>
      </c>
      <c r="K23" s="31">
        <f t="shared" si="3"/>
        <v>0</v>
      </c>
      <c r="L23" s="84">
        <v>57316112</v>
      </c>
      <c r="M23" s="85">
        <v>71498743</v>
      </c>
      <c r="N23" s="32">
        <f t="shared" si="4"/>
        <v>25.717047939329866</v>
      </c>
      <c r="O23" s="31">
        <f t="shared" si="5"/>
        <v>44.62734820386982</v>
      </c>
      <c r="P23" s="6"/>
      <c r="Q23" s="33"/>
    </row>
    <row r="24" spans="1:17" ht="12.75">
      <c r="A24" s="7"/>
      <c r="B24" s="29" t="s">
        <v>29</v>
      </c>
      <c r="C24" s="63">
        <v>35987880</v>
      </c>
      <c r="D24" s="64">
        <v>42576100</v>
      </c>
      <c r="E24" s="65">
        <f t="shared" si="0"/>
        <v>6588220</v>
      </c>
      <c r="F24" s="63">
        <v>38779860</v>
      </c>
      <c r="G24" s="64">
        <v>39590750</v>
      </c>
      <c r="H24" s="65">
        <f t="shared" si="1"/>
        <v>810890</v>
      </c>
      <c r="I24" s="65">
        <v>35930900</v>
      </c>
      <c r="J24" s="30">
        <f t="shared" si="2"/>
        <v>18.306774391823026</v>
      </c>
      <c r="K24" s="31">
        <f t="shared" si="3"/>
        <v>2.0910080644953335</v>
      </c>
      <c r="L24" s="84">
        <v>57316112</v>
      </c>
      <c r="M24" s="85">
        <v>71498743</v>
      </c>
      <c r="N24" s="32">
        <f t="shared" si="4"/>
        <v>11.494534032594535</v>
      </c>
      <c r="O24" s="31">
        <f t="shared" si="5"/>
        <v>1.1341318266252598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57316112</v>
      </c>
      <c r="M25" s="85">
        <v>71498743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35987880</v>
      </c>
      <c r="D26" s="67">
        <v>57316112</v>
      </c>
      <c r="E26" s="68">
        <f t="shared" si="0"/>
        <v>21328232</v>
      </c>
      <c r="F26" s="66">
        <f>SUM(F22:F24)</f>
        <v>38779860</v>
      </c>
      <c r="G26" s="67">
        <v>71498743</v>
      </c>
      <c r="H26" s="68">
        <f t="shared" si="1"/>
        <v>32718883</v>
      </c>
      <c r="I26" s="68">
        <v>65700900</v>
      </c>
      <c r="J26" s="43">
        <f t="shared" si="2"/>
        <v>59.26504145284468</v>
      </c>
      <c r="K26" s="36">
        <f t="shared" si="3"/>
        <v>84.3708125815823</v>
      </c>
      <c r="L26" s="89">
        <v>57316112</v>
      </c>
      <c r="M26" s="87">
        <v>71498743</v>
      </c>
      <c r="N26" s="37">
        <f t="shared" si="4"/>
        <v>37.21158197192441</v>
      </c>
      <c r="O26" s="36">
        <f t="shared" si="5"/>
        <v>45.761480030495086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57316112</v>
      </c>
      <c r="M28" s="85">
        <v>71498743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12020064</v>
      </c>
      <c r="D29" s="64">
        <v>6030000</v>
      </c>
      <c r="E29" s="65">
        <f t="shared" si="0"/>
        <v>-5990064</v>
      </c>
      <c r="F29" s="63">
        <v>4550028</v>
      </c>
      <c r="G29" s="64">
        <v>13242993</v>
      </c>
      <c r="H29" s="65">
        <f t="shared" si="1"/>
        <v>8692965</v>
      </c>
      <c r="I29" s="65">
        <v>10170000</v>
      </c>
      <c r="J29" s="30">
        <f t="shared" si="2"/>
        <v>-49.83387775639132</v>
      </c>
      <c r="K29" s="31">
        <f t="shared" si="3"/>
        <v>191.0530001134059</v>
      </c>
      <c r="L29" s="84">
        <v>57316112</v>
      </c>
      <c r="M29" s="85">
        <v>71498743</v>
      </c>
      <c r="N29" s="32">
        <f t="shared" si="4"/>
        <v>-10.450925212791825</v>
      </c>
      <c r="O29" s="31">
        <f t="shared" si="5"/>
        <v>12.158206753369075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57316112</v>
      </c>
      <c r="M30" s="85">
        <v>71498743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771750036</v>
      </c>
      <c r="D31" s="64">
        <v>48576100</v>
      </c>
      <c r="E31" s="65">
        <f t="shared" si="0"/>
        <v>-723173936</v>
      </c>
      <c r="F31" s="63">
        <v>810337512</v>
      </c>
      <c r="G31" s="64">
        <v>49590750</v>
      </c>
      <c r="H31" s="65">
        <f t="shared" si="1"/>
        <v>-760746762</v>
      </c>
      <c r="I31" s="65">
        <v>47180900</v>
      </c>
      <c r="J31" s="30">
        <f t="shared" si="2"/>
        <v>-93.70572105810695</v>
      </c>
      <c r="K31" s="31">
        <f t="shared" si="3"/>
        <v>-93.8802351778576</v>
      </c>
      <c r="L31" s="84">
        <v>57316112</v>
      </c>
      <c r="M31" s="85">
        <v>71498743</v>
      </c>
      <c r="N31" s="32">
        <f t="shared" si="4"/>
        <v>-1261.72887651556</v>
      </c>
      <c r="O31" s="31">
        <f t="shared" si="5"/>
        <v>-1064.0001908844747</v>
      </c>
      <c r="P31" s="6"/>
      <c r="Q31" s="33"/>
    </row>
    <row r="32" spans="1:17" ht="12.75">
      <c r="A32" s="7"/>
      <c r="B32" s="29" t="s">
        <v>36</v>
      </c>
      <c r="C32" s="63">
        <v>125902140</v>
      </c>
      <c r="D32" s="64">
        <v>2710012</v>
      </c>
      <c r="E32" s="65">
        <f t="shared" si="0"/>
        <v>-123192128</v>
      </c>
      <c r="F32" s="63">
        <v>135669744</v>
      </c>
      <c r="G32" s="64">
        <v>8665000</v>
      </c>
      <c r="H32" s="65">
        <f t="shared" si="1"/>
        <v>-127004744</v>
      </c>
      <c r="I32" s="65">
        <v>8350000</v>
      </c>
      <c r="J32" s="30">
        <f t="shared" si="2"/>
        <v>-97.84752506986776</v>
      </c>
      <c r="K32" s="31">
        <f t="shared" si="3"/>
        <v>-93.61316698585352</v>
      </c>
      <c r="L32" s="84">
        <v>57316112</v>
      </c>
      <c r="M32" s="85">
        <v>71498743</v>
      </c>
      <c r="N32" s="32">
        <f t="shared" si="4"/>
        <v>-214.9345510386329</v>
      </c>
      <c r="O32" s="31">
        <f t="shared" si="5"/>
        <v>-177.6321354348845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909672240</v>
      </c>
      <c r="D33" s="82">
        <v>57316112</v>
      </c>
      <c r="E33" s="83">
        <f t="shared" si="0"/>
        <v>-852356128</v>
      </c>
      <c r="F33" s="81">
        <f>SUM(F28:F32)</f>
        <v>950557284</v>
      </c>
      <c r="G33" s="82">
        <v>71498743</v>
      </c>
      <c r="H33" s="83">
        <f t="shared" si="1"/>
        <v>-879058541</v>
      </c>
      <c r="I33" s="83">
        <v>65700900</v>
      </c>
      <c r="J33" s="58">
        <f t="shared" si="2"/>
        <v>-93.69925677846341</v>
      </c>
      <c r="K33" s="59">
        <f t="shared" si="3"/>
        <v>-92.47822890808546</v>
      </c>
      <c r="L33" s="96">
        <v>57316112</v>
      </c>
      <c r="M33" s="97">
        <v>71498743</v>
      </c>
      <c r="N33" s="60">
        <f t="shared" si="4"/>
        <v>-1487.1143527669847</v>
      </c>
      <c r="O33" s="59">
        <f t="shared" si="5"/>
        <v>-1229.4741195659901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65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36602352</v>
      </c>
      <c r="D8" s="64">
        <v>38344704</v>
      </c>
      <c r="E8" s="65">
        <f>($D8-$C8)</f>
        <v>1742352</v>
      </c>
      <c r="F8" s="63">
        <v>38578896</v>
      </c>
      <c r="G8" s="64">
        <v>40108560</v>
      </c>
      <c r="H8" s="65">
        <f>($G8-$F8)</f>
        <v>1529664</v>
      </c>
      <c r="I8" s="65">
        <v>41953512</v>
      </c>
      <c r="J8" s="30">
        <f>IF($C8=0,0,($E8/$C8)*100)</f>
        <v>4.7602186875859775</v>
      </c>
      <c r="K8" s="31">
        <f>IF($F8=0,0,($H8/$F8)*100)</f>
        <v>3.9650279261490535</v>
      </c>
      <c r="L8" s="84">
        <v>531568004</v>
      </c>
      <c r="M8" s="85">
        <v>563615400</v>
      </c>
      <c r="N8" s="32">
        <f>IF($L8=0,0,($E8/$L8)*100)</f>
        <v>0.3277759358894746</v>
      </c>
      <c r="O8" s="31">
        <f>IF($M8=0,0,($H8/$M8)*100)</f>
        <v>0.2714020944069307</v>
      </c>
      <c r="P8" s="6"/>
      <c r="Q8" s="33"/>
    </row>
    <row r="9" spans="1:17" ht="12.75">
      <c r="A9" s="3"/>
      <c r="B9" s="29" t="s">
        <v>16</v>
      </c>
      <c r="C9" s="63">
        <v>106988520</v>
      </c>
      <c r="D9" s="64">
        <v>110873064</v>
      </c>
      <c r="E9" s="65">
        <f>($D9-$C9)</f>
        <v>3884544</v>
      </c>
      <c r="F9" s="63">
        <v>112765908</v>
      </c>
      <c r="G9" s="64">
        <v>115973244</v>
      </c>
      <c r="H9" s="65">
        <f>($G9-$F9)</f>
        <v>3207336</v>
      </c>
      <c r="I9" s="65">
        <v>121308036</v>
      </c>
      <c r="J9" s="30">
        <f>IF($C9=0,0,($E9/$C9)*100)</f>
        <v>3.6308045012679866</v>
      </c>
      <c r="K9" s="31">
        <f>IF($F9=0,0,($H9/$F9)*100)</f>
        <v>2.844242605664116</v>
      </c>
      <c r="L9" s="84">
        <v>531568004</v>
      </c>
      <c r="M9" s="85">
        <v>563615400</v>
      </c>
      <c r="N9" s="32">
        <f>IF($L9=0,0,($E9/$L9)*100)</f>
        <v>0.7307708460195433</v>
      </c>
      <c r="O9" s="31">
        <f>IF($M9=0,0,($H9/$M9)*100)</f>
        <v>0.5690646494045407</v>
      </c>
      <c r="P9" s="6"/>
      <c r="Q9" s="33"/>
    </row>
    <row r="10" spans="1:17" ht="12.75">
      <c r="A10" s="3"/>
      <c r="B10" s="29" t="s">
        <v>17</v>
      </c>
      <c r="C10" s="63">
        <v>388739688</v>
      </c>
      <c r="D10" s="64">
        <v>382350236</v>
      </c>
      <c r="E10" s="65">
        <f aca="true" t="shared" si="0" ref="E10:E33">($D10-$C10)</f>
        <v>-6389452</v>
      </c>
      <c r="F10" s="63">
        <v>416495844</v>
      </c>
      <c r="G10" s="64">
        <v>407533596</v>
      </c>
      <c r="H10" s="65">
        <f aca="true" t="shared" si="1" ref="H10:H33">($G10-$F10)</f>
        <v>-8962248</v>
      </c>
      <c r="I10" s="65">
        <v>431244060</v>
      </c>
      <c r="J10" s="30">
        <f aca="true" t="shared" si="2" ref="J10:J33">IF($C10=0,0,($E10/$C10)*100)</f>
        <v>-1.6436325379774446</v>
      </c>
      <c r="K10" s="31">
        <f aca="true" t="shared" si="3" ref="K10:K33">IF($F10=0,0,($H10/$F10)*100)</f>
        <v>-2.1518217118152085</v>
      </c>
      <c r="L10" s="84">
        <v>531568004</v>
      </c>
      <c r="M10" s="85">
        <v>563615400</v>
      </c>
      <c r="N10" s="32">
        <f aca="true" t="shared" si="4" ref="N10:N33">IF($L10=0,0,($E10/$L10)*100)</f>
        <v>-1.2020008638443183</v>
      </c>
      <c r="O10" s="31">
        <f aca="true" t="shared" si="5" ref="O10:O33">IF($M10=0,0,($H10/$M10)*100)</f>
        <v>-1.5901354008424895</v>
      </c>
      <c r="P10" s="6"/>
      <c r="Q10" s="33"/>
    </row>
    <row r="11" spans="1:17" ht="16.5">
      <c r="A11" s="7"/>
      <c r="B11" s="34" t="s">
        <v>18</v>
      </c>
      <c r="C11" s="66">
        <f>SUM(C8:C10)</f>
        <v>532330560</v>
      </c>
      <c r="D11" s="67">
        <v>531568004</v>
      </c>
      <c r="E11" s="68">
        <f t="shared" si="0"/>
        <v>-762556</v>
      </c>
      <c r="F11" s="66">
        <f>SUM(F8:F10)</f>
        <v>567840648</v>
      </c>
      <c r="G11" s="67">
        <v>563615400</v>
      </c>
      <c r="H11" s="68">
        <f t="shared" si="1"/>
        <v>-4225248</v>
      </c>
      <c r="I11" s="68">
        <v>594505608</v>
      </c>
      <c r="J11" s="35">
        <f t="shared" si="2"/>
        <v>-0.143248585991381</v>
      </c>
      <c r="K11" s="36">
        <f t="shared" si="3"/>
        <v>-0.7440904441909555</v>
      </c>
      <c r="L11" s="86">
        <v>531568004</v>
      </c>
      <c r="M11" s="87">
        <v>563615400</v>
      </c>
      <c r="N11" s="37">
        <f t="shared" si="4"/>
        <v>-0.14345408193530024</v>
      </c>
      <c r="O11" s="36">
        <f t="shared" si="5"/>
        <v>-0.749668657031018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157232424</v>
      </c>
      <c r="D13" s="64">
        <v>169748772</v>
      </c>
      <c r="E13" s="65">
        <f t="shared" si="0"/>
        <v>12516348</v>
      </c>
      <c r="F13" s="63">
        <v>165565704</v>
      </c>
      <c r="G13" s="64">
        <v>177557244</v>
      </c>
      <c r="H13" s="65">
        <f t="shared" si="1"/>
        <v>11991540</v>
      </c>
      <c r="I13" s="65">
        <v>185725020</v>
      </c>
      <c r="J13" s="30">
        <f t="shared" si="2"/>
        <v>7.960411524279495</v>
      </c>
      <c r="K13" s="31">
        <f t="shared" si="3"/>
        <v>7.242768103713074</v>
      </c>
      <c r="L13" s="84">
        <v>512448792</v>
      </c>
      <c r="M13" s="85">
        <v>529941312</v>
      </c>
      <c r="N13" s="32">
        <f t="shared" si="4"/>
        <v>2.4424582895689606</v>
      </c>
      <c r="O13" s="31">
        <f t="shared" si="5"/>
        <v>2.262805282106408</v>
      </c>
      <c r="P13" s="6"/>
      <c r="Q13" s="33"/>
    </row>
    <row r="14" spans="1:17" ht="12.75">
      <c r="A14" s="3"/>
      <c r="B14" s="29" t="s">
        <v>21</v>
      </c>
      <c r="C14" s="63">
        <v>58770576</v>
      </c>
      <c r="D14" s="64">
        <v>40462668</v>
      </c>
      <c r="E14" s="65">
        <f t="shared" si="0"/>
        <v>-18307908</v>
      </c>
      <c r="F14" s="63">
        <v>59652144</v>
      </c>
      <c r="G14" s="64">
        <v>47553936</v>
      </c>
      <c r="H14" s="65">
        <f t="shared" si="1"/>
        <v>-12098208</v>
      </c>
      <c r="I14" s="65">
        <v>49741416</v>
      </c>
      <c r="J14" s="30">
        <f t="shared" si="2"/>
        <v>-31.15148641728473</v>
      </c>
      <c r="K14" s="31">
        <f t="shared" si="3"/>
        <v>-20.28126264832996</v>
      </c>
      <c r="L14" s="84">
        <v>512448792</v>
      </c>
      <c r="M14" s="85">
        <v>529941312</v>
      </c>
      <c r="N14" s="32">
        <f t="shared" si="4"/>
        <v>-3.572631702096002</v>
      </c>
      <c r="O14" s="31">
        <f t="shared" si="5"/>
        <v>-2.2829335486869913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512448792</v>
      </c>
      <c r="M15" s="85">
        <v>529941312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93405924</v>
      </c>
      <c r="D16" s="64">
        <v>94047003</v>
      </c>
      <c r="E16" s="65">
        <f t="shared" si="0"/>
        <v>641079</v>
      </c>
      <c r="F16" s="63">
        <v>107883840</v>
      </c>
      <c r="G16" s="64">
        <v>98937444</v>
      </c>
      <c r="H16" s="65">
        <f t="shared" si="1"/>
        <v>-8946396</v>
      </c>
      <c r="I16" s="65">
        <v>107742876</v>
      </c>
      <c r="J16" s="30">
        <f t="shared" si="2"/>
        <v>0.6863365539855909</v>
      </c>
      <c r="K16" s="31">
        <f t="shared" si="3"/>
        <v>-8.29261917262122</v>
      </c>
      <c r="L16" s="84">
        <v>512448792</v>
      </c>
      <c r="M16" s="85">
        <v>529941312</v>
      </c>
      <c r="N16" s="32">
        <f t="shared" si="4"/>
        <v>0.12510108522218938</v>
      </c>
      <c r="O16" s="31">
        <f t="shared" si="5"/>
        <v>-1.6881861816426948</v>
      </c>
      <c r="P16" s="6"/>
      <c r="Q16" s="33"/>
    </row>
    <row r="17" spans="1:17" ht="12.75">
      <c r="A17" s="3"/>
      <c r="B17" s="29" t="s">
        <v>23</v>
      </c>
      <c r="C17" s="63">
        <v>202497936</v>
      </c>
      <c r="D17" s="64">
        <v>208190349</v>
      </c>
      <c r="E17" s="65">
        <f t="shared" si="0"/>
        <v>5692413</v>
      </c>
      <c r="F17" s="63">
        <v>207352608</v>
      </c>
      <c r="G17" s="64">
        <v>205892688</v>
      </c>
      <c r="H17" s="65">
        <f t="shared" si="1"/>
        <v>-1459920</v>
      </c>
      <c r="I17" s="65">
        <v>214309824</v>
      </c>
      <c r="J17" s="42">
        <f t="shared" si="2"/>
        <v>2.811096800512574</v>
      </c>
      <c r="K17" s="31">
        <f t="shared" si="3"/>
        <v>-0.7040760249323702</v>
      </c>
      <c r="L17" s="88">
        <v>512448792</v>
      </c>
      <c r="M17" s="85">
        <v>529941312</v>
      </c>
      <c r="N17" s="32">
        <f t="shared" si="4"/>
        <v>1.1108257232461192</v>
      </c>
      <c r="O17" s="31">
        <f t="shared" si="5"/>
        <v>-0.27548710903293383</v>
      </c>
      <c r="P17" s="6"/>
      <c r="Q17" s="33"/>
    </row>
    <row r="18" spans="1:17" ht="16.5">
      <c r="A18" s="3"/>
      <c r="B18" s="34" t="s">
        <v>24</v>
      </c>
      <c r="C18" s="66">
        <f>SUM(C13:C17)</f>
        <v>511906860</v>
      </c>
      <c r="D18" s="67">
        <v>512448792</v>
      </c>
      <c r="E18" s="68">
        <f t="shared" si="0"/>
        <v>541932</v>
      </c>
      <c r="F18" s="66">
        <f>SUM(F13:F17)</f>
        <v>540454296</v>
      </c>
      <c r="G18" s="67">
        <v>529941312</v>
      </c>
      <c r="H18" s="68">
        <f t="shared" si="1"/>
        <v>-10512984</v>
      </c>
      <c r="I18" s="68">
        <v>557519136</v>
      </c>
      <c r="J18" s="43">
        <f t="shared" si="2"/>
        <v>0.10586535214628694</v>
      </c>
      <c r="K18" s="36">
        <f t="shared" si="3"/>
        <v>-1.9452124033074576</v>
      </c>
      <c r="L18" s="89">
        <v>512448792</v>
      </c>
      <c r="M18" s="87">
        <v>529941312</v>
      </c>
      <c r="N18" s="37">
        <f t="shared" si="4"/>
        <v>0.10575339594126705</v>
      </c>
      <c r="O18" s="36">
        <f t="shared" si="5"/>
        <v>-1.9838015572562115</v>
      </c>
      <c r="P18" s="6"/>
      <c r="Q18" s="38"/>
    </row>
    <row r="19" spans="1:17" ht="16.5">
      <c r="A19" s="44"/>
      <c r="B19" s="45" t="s">
        <v>25</v>
      </c>
      <c r="C19" s="72">
        <f>C11-C18</f>
        <v>20423700</v>
      </c>
      <c r="D19" s="73">
        <v>19119212</v>
      </c>
      <c r="E19" s="74">
        <f t="shared" si="0"/>
        <v>-1304488</v>
      </c>
      <c r="F19" s="75">
        <f>F11-F18</f>
        <v>27386352</v>
      </c>
      <c r="G19" s="76">
        <v>33674088</v>
      </c>
      <c r="H19" s="77">
        <f t="shared" si="1"/>
        <v>6287736</v>
      </c>
      <c r="I19" s="77">
        <v>36986472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89279520</v>
      </c>
      <c r="M22" s="85">
        <v>104444052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14718520</v>
      </c>
      <c r="E23" s="65">
        <f t="shared" si="0"/>
        <v>14718520</v>
      </c>
      <c r="F23" s="63">
        <v>0</v>
      </c>
      <c r="G23" s="64">
        <v>27237048</v>
      </c>
      <c r="H23" s="65">
        <f t="shared" si="1"/>
        <v>27237048</v>
      </c>
      <c r="I23" s="65">
        <v>24776952</v>
      </c>
      <c r="J23" s="30">
        <f t="shared" si="2"/>
        <v>0</v>
      </c>
      <c r="K23" s="31">
        <f t="shared" si="3"/>
        <v>0</v>
      </c>
      <c r="L23" s="84">
        <v>89279520</v>
      </c>
      <c r="M23" s="85">
        <v>104444052</v>
      </c>
      <c r="N23" s="32">
        <f t="shared" si="4"/>
        <v>16.485886124835798</v>
      </c>
      <c r="O23" s="31">
        <f t="shared" si="5"/>
        <v>26.078122668009858</v>
      </c>
      <c r="P23" s="6"/>
      <c r="Q23" s="33"/>
    </row>
    <row r="24" spans="1:17" ht="12.75">
      <c r="A24" s="7"/>
      <c r="B24" s="29" t="s">
        <v>29</v>
      </c>
      <c r="C24" s="63">
        <v>77192784</v>
      </c>
      <c r="D24" s="64">
        <v>74561000</v>
      </c>
      <c r="E24" s="65">
        <f t="shared" si="0"/>
        <v>-2631784</v>
      </c>
      <c r="F24" s="63">
        <v>67389708</v>
      </c>
      <c r="G24" s="64">
        <v>77207004</v>
      </c>
      <c r="H24" s="65">
        <f t="shared" si="1"/>
        <v>9817296</v>
      </c>
      <c r="I24" s="65">
        <v>72606000</v>
      </c>
      <c r="J24" s="30">
        <f t="shared" si="2"/>
        <v>-3.4093653106228166</v>
      </c>
      <c r="K24" s="31">
        <f t="shared" si="3"/>
        <v>14.567945597864885</v>
      </c>
      <c r="L24" s="84">
        <v>89279520</v>
      </c>
      <c r="M24" s="85">
        <v>104444052</v>
      </c>
      <c r="N24" s="32">
        <f t="shared" si="4"/>
        <v>-2.9478025867522586</v>
      </c>
      <c r="O24" s="31">
        <f t="shared" si="5"/>
        <v>9.39957404180374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89279520</v>
      </c>
      <c r="M25" s="85">
        <v>104444052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77192784</v>
      </c>
      <c r="D26" s="67">
        <v>89279520</v>
      </c>
      <c r="E26" s="68">
        <f t="shared" si="0"/>
        <v>12086736</v>
      </c>
      <c r="F26" s="66">
        <f>SUM(F22:F24)</f>
        <v>67389708</v>
      </c>
      <c r="G26" s="67">
        <v>104444052</v>
      </c>
      <c r="H26" s="68">
        <f t="shared" si="1"/>
        <v>37054344</v>
      </c>
      <c r="I26" s="68">
        <v>97382952</v>
      </c>
      <c r="J26" s="43">
        <f t="shared" si="2"/>
        <v>15.657857345836884</v>
      </c>
      <c r="K26" s="36">
        <f t="shared" si="3"/>
        <v>54.985167764786866</v>
      </c>
      <c r="L26" s="89">
        <v>89279520</v>
      </c>
      <c r="M26" s="87">
        <v>104444052</v>
      </c>
      <c r="N26" s="37">
        <f t="shared" si="4"/>
        <v>13.538083538083537</v>
      </c>
      <c r="O26" s="36">
        <f t="shared" si="5"/>
        <v>35.47769670981359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89279520</v>
      </c>
      <c r="M28" s="85">
        <v>104444052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19647900</v>
      </c>
      <c r="D29" s="64">
        <v>20000000</v>
      </c>
      <c r="E29" s="65">
        <f t="shared" si="0"/>
        <v>352100</v>
      </c>
      <c r="F29" s="63">
        <v>20895360</v>
      </c>
      <c r="G29" s="64">
        <v>19812288</v>
      </c>
      <c r="H29" s="65">
        <f t="shared" si="1"/>
        <v>-1083072</v>
      </c>
      <c r="I29" s="65">
        <v>12646500</v>
      </c>
      <c r="J29" s="30">
        <f t="shared" si="2"/>
        <v>1.7920490230508097</v>
      </c>
      <c r="K29" s="31">
        <f t="shared" si="3"/>
        <v>-5.183313424607185</v>
      </c>
      <c r="L29" s="84">
        <v>89279520</v>
      </c>
      <c r="M29" s="85">
        <v>104444052</v>
      </c>
      <c r="N29" s="32">
        <f t="shared" si="4"/>
        <v>0.3943793604625115</v>
      </c>
      <c r="O29" s="31">
        <f t="shared" si="5"/>
        <v>-1.0369877262134564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89279520</v>
      </c>
      <c r="M30" s="85">
        <v>104444052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1166778372</v>
      </c>
      <c r="D31" s="64">
        <v>63090390</v>
      </c>
      <c r="E31" s="65">
        <f t="shared" si="0"/>
        <v>-1103687982</v>
      </c>
      <c r="F31" s="63">
        <v>1200254676</v>
      </c>
      <c r="G31" s="64">
        <v>80646972</v>
      </c>
      <c r="H31" s="65">
        <f t="shared" si="1"/>
        <v>-1119607704</v>
      </c>
      <c r="I31" s="65">
        <v>83301660</v>
      </c>
      <c r="J31" s="30">
        <f t="shared" si="2"/>
        <v>-94.59277001408113</v>
      </c>
      <c r="K31" s="31">
        <f t="shared" si="3"/>
        <v>-93.28084500626433</v>
      </c>
      <c r="L31" s="84">
        <v>89279520</v>
      </c>
      <c r="M31" s="85">
        <v>104444052</v>
      </c>
      <c r="N31" s="32">
        <f t="shared" si="4"/>
        <v>-1236.2163035822773</v>
      </c>
      <c r="O31" s="31">
        <f t="shared" si="5"/>
        <v>-1071.968850844661</v>
      </c>
      <c r="P31" s="6"/>
      <c r="Q31" s="33"/>
    </row>
    <row r="32" spans="1:17" ht="12.75">
      <c r="A32" s="7"/>
      <c r="B32" s="29" t="s">
        <v>36</v>
      </c>
      <c r="C32" s="63">
        <v>56593596</v>
      </c>
      <c r="D32" s="64">
        <v>6189130</v>
      </c>
      <c r="E32" s="65">
        <f t="shared" si="0"/>
        <v>-50404466</v>
      </c>
      <c r="F32" s="63">
        <v>55424028</v>
      </c>
      <c r="G32" s="64">
        <v>3984792</v>
      </c>
      <c r="H32" s="65">
        <f t="shared" si="1"/>
        <v>-51439236</v>
      </c>
      <c r="I32" s="65">
        <v>1434792</v>
      </c>
      <c r="J32" s="30">
        <f t="shared" si="2"/>
        <v>-89.06390397952447</v>
      </c>
      <c r="K32" s="31">
        <f t="shared" si="3"/>
        <v>-92.81035293934248</v>
      </c>
      <c r="L32" s="84">
        <v>89279520</v>
      </c>
      <c r="M32" s="85">
        <v>104444052</v>
      </c>
      <c r="N32" s="32">
        <f t="shared" si="4"/>
        <v>-56.45691867519002</v>
      </c>
      <c r="O32" s="31">
        <f t="shared" si="5"/>
        <v>-49.25051739662494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1243019868</v>
      </c>
      <c r="D33" s="82">
        <v>89279520</v>
      </c>
      <c r="E33" s="83">
        <f t="shared" si="0"/>
        <v>-1153740348</v>
      </c>
      <c r="F33" s="81">
        <f>SUM(F28:F32)</f>
        <v>1276574064</v>
      </c>
      <c r="G33" s="82">
        <v>104444052</v>
      </c>
      <c r="H33" s="83">
        <f t="shared" si="1"/>
        <v>-1172130012</v>
      </c>
      <c r="I33" s="83">
        <v>97382952</v>
      </c>
      <c r="J33" s="58">
        <f t="shared" si="2"/>
        <v>-92.81753073314512</v>
      </c>
      <c r="K33" s="59">
        <f t="shared" si="3"/>
        <v>-91.81841031042597</v>
      </c>
      <c r="L33" s="96">
        <v>89279520</v>
      </c>
      <c r="M33" s="97">
        <v>104444052</v>
      </c>
      <c r="N33" s="60">
        <f t="shared" si="4"/>
        <v>-1292.2788428970048</v>
      </c>
      <c r="O33" s="59">
        <f t="shared" si="5"/>
        <v>-1122.256355967499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66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45695704</v>
      </c>
      <c r="D8" s="64">
        <v>43378419</v>
      </c>
      <c r="E8" s="65">
        <f>($D8-$C8)</f>
        <v>-2317285</v>
      </c>
      <c r="F8" s="63">
        <v>48341987</v>
      </c>
      <c r="G8" s="64">
        <v>43475573</v>
      </c>
      <c r="H8" s="65">
        <f>($G8-$F8)</f>
        <v>-4866414</v>
      </c>
      <c r="I8" s="65">
        <v>43587474</v>
      </c>
      <c r="J8" s="30">
        <f>IF($C8=0,0,($E8/$C8)*100)</f>
        <v>-5.071122221905148</v>
      </c>
      <c r="K8" s="31">
        <f>IF($F8=0,0,($H8/$F8)*100)</f>
        <v>-10.066640413436048</v>
      </c>
      <c r="L8" s="84">
        <v>382387763</v>
      </c>
      <c r="M8" s="85">
        <v>402965823</v>
      </c>
      <c r="N8" s="32">
        <f>IF($L8=0,0,($E8/$L8)*100)</f>
        <v>-0.6060039635734892</v>
      </c>
      <c r="O8" s="31">
        <f>IF($M8=0,0,($H8/$M8)*100)</f>
        <v>-1.207649314716201</v>
      </c>
      <c r="P8" s="6"/>
      <c r="Q8" s="33"/>
    </row>
    <row r="9" spans="1:17" ht="12.75">
      <c r="A9" s="3"/>
      <c r="B9" s="29" t="s">
        <v>16</v>
      </c>
      <c r="C9" s="63">
        <v>0</v>
      </c>
      <c r="D9" s="64">
        <v>0</v>
      </c>
      <c r="E9" s="65">
        <f>($D9-$C9)</f>
        <v>0</v>
      </c>
      <c r="F9" s="63">
        <v>0</v>
      </c>
      <c r="G9" s="64">
        <v>0</v>
      </c>
      <c r="H9" s="65">
        <f>($G9-$F9)</f>
        <v>0</v>
      </c>
      <c r="I9" s="65">
        <v>0</v>
      </c>
      <c r="J9" s="30">
        <f>IF($C9=0,0,($E9/$C9)*100)</f>
        <v>0</v>
      </c>
      <c r="K9" s="31">
        <f>IF($F9=0,0,($H9/$F9)*100)</f>
        <v>0</v>
      </c>
      <c r="L9" s="84">
        <v>382387763</v>
      </c>
      <c r="M9" s="85">
        <v>402965823</v>
      </c>
      <c r="N9" s="32">
        <f>IF($L9=0,0,($E9/$L9)*100)</f>
        <v>0</v>
      </c>
      <c r="O9" s="31">
        <f>IF($M9=0,0,($H9/$M9)*100)</f>
        <v>0</v>
      </c>
      <c r="P9" s="6"/>
      <c r="Q9" s="33"/>
    </row>
    <row r="10" spans="1:17" ht="12.75">
      <c r="A10" s="3"/>
      <c r="B10" s="29" t="s">
        <v>17</v>
      </c>
      <c r="C10" s="63">
        <v>339574462</v>
      </c>
      <c r="D10" s="64">
        <v>339009344</v>
      </c>
      <c r="E10" s="65">
        <f aca="true" t="shared" si="0" ref="E10:E33">($D10-$C10)</f>
        <v>-565118</v>
      </c>
      <c r="F10" s="63">
        <v>361462745</v>
      </c>
      <c r="G10" s="64">
        <v>359490250</v>
      </c>
      <c r="H10" s="65">
        <f aca="true" t="shared" si="1" ref="H10:H33">($G10-$F10)</f>
        <v>-1972495</v>
      </c>
      <c r="I10" s="65">
        <v>374342172</v>
      </c>
      <c r="J10" s="30">
        <f aca="true" t="shared" si="2" ref="J10:J33">IF($C10=0,0,($E10/$C10)*100)</f>
        <v>-0.16641946413508565</v>
      </c>
      <c r="K10" s="31">
        <f aca="true" t="shared" si="3" ref="K10:K33">IF($F10=0,0,($H10/$F10)*100)</f>
        <v>-0.5456980082414855</v>
      </c>
      <c r="L10" s="84">
        <v>382387763</v>
      </c>
      <c r="M10" s="85">
        <v>402965823</v>
      </c>
      <c r="N10" s="32">
        <f aca="true" t="shared" si="4" ref="N10:N33">IF($L10=0,0,($E10/$L10)*100)</f>
        <v>-0.14778663301524111</v>
      </c>
      <c r="O10" s="31">
        <f aca="true" t="shared" si="5" ref="O10:O33">IF($M10=0,0,($H10/$M10)*100)</f>
        <v>-0.48949436587826956</v>
      </c>
      <c r="P10" s="6"/>
      <c r="Q10" s="33"/>
    </row>
    <row r="11" spans="1:17" ht="16.5">
      <c r="A11" s="7"/>
      <c r="B11" s="34" t="s">
        <v>18</v>
      </c>
      <c r="C11" s="66">
        <f>SUM(C8:C10)</f>
        <v>385270166</v>
      </c>
      <c r="D11" s="67">
        <v>382387763</v>
      </c>
      <c r="E11" s="68">
        <f t="shared" si="0"/>
        <v>-2882403</v>
      </c>
      <c r="F11" s="66">
        <f>SUM(F8:F10)</f>
        <v>409804732</v>
      </c>
      <c r="G11" s="67">
        <v>402965823</v>
      </c>
      <c r="H11" s="68">
        <f t="shared" si="1"/>
        <v>-6838909</v>
      </c>
      <c r="I11" s="68">
        <v>417929646</v>
      </c>
      <c r="J11" s="35">
        <f t="shared" si="2"/>
        <v>-0.7481511039191132</v>
      </c>
      <c r="K11" s="36">
        <f t="shared" si="3"/>
        <v>-1.6688213839365817</v>
      </c>
      <c r="L11" s="86">
        <v>382387763</v>
      </c>
      <c r="M11" s="87">
        <v>402965823</v>
      </c>
      <c r="N11" s="37">
        <f t="shared" si="4"/>
        <v>-0.7537905965887303</v>
      </c>
      <c r="O11" s="36">
        <f t="shared" si="5"/>
        <v>-1.6971436805944706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95755284</v>
      </c>
      <c r="D13" s="64">
        <v>84777631</v>
      </c>
      <c r="E13" s="65">
        <f t="shared" si="0"/>
        <v>-10977653</v>
      </c>
      <c r="F13" s="63">
        <v>101979374</v>
      </c>
      <c r="G13" s="64">
        <v>90706279</v>
      </c>
      <c r="H13" s="65">
        <f t="shared" si="1"/>
        <v>-11273095</v>
      </c>
      <c r="I13" s="65">
        <v>97049574</v>
      </c>
      <c r="J13" s="30">
        <f t="shared" si="2"/>
        <v>-11.464279088765483</v>
      </c>
      <c r="K13" s="31">
        <f t="shared" si="3"/>
        <v>-11.054289272260094</v>
      </c>
      <c r="L13" s="84">
        <v>317979637</v>
      </c>
      <c r="M13" s="85">
        <v>331996401</v>
      </c>
      <c r="N13" s="32">
        <f t="shared" si="4"/>
        <v>-3.4523132058295922</v>
      </c>
      <c r="O13" s="31">
        <f t="shared" si="5"/>
        <v>-3.3955473511292675</v>
      </c>
      <c r="P13" s="6"/>
      <c r="Q13" s="33"/>
    </row>
    <row r="14" spans="1:17" ht="12.75">
      <c r="A14" s="3"/>
      <c r="B14" s="29" t="s">
        <v>21</v>
      </c>
      <c r="C14" s="63">
        <v>38060566</v>
      </c>
      <c r="D14" s="64">
        <v>39101845</v>
      </c>
      <c r="E14" s="65">
        <f t="shared" si="0"/>
        <v>1041279</v>
      </c>
      <c r="F14" s="63">
        <v>39963594</v>
      </c>
      <c r="G14" s="64">
        <v>39173658</v>
      </c>
      <c r="H14" s="65">
        <f t="shared" si="1"/>
        <v>-789936</v>
      </c>
      <c r="I14" s="65">
        <v>39568626</v>
      </c>
      <c r="J14" s="30">
        <f t="shared" si="2"/>
        <v>2.735847385979494</v>
      </c>
      <c r="K14" s="31">
        <f t="shared" si="3"/>
        <v>-1.9766390380204544</v>
      </c>
      <c r="L14" s="84">
        <v>317979637</v>
      </c>
      <c r="M14" s="85">
        <v>331996401</v>
      </c>
      <c r="N14" s="32">
        <f t="shared" si="4"/>
        <v>0.3274671956430971</v>
      </c>
      <c r="O14" s="31">
        <f t="shared" si="5"/>
        <v>-0.2379351094230687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317979637</v>
      </c>
      <c r="M15" s="85">
        <v>331996401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317979637</v>
      </c>
      <c r="M16" s="85">
        <v>331996401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222598117</v>
      </c>
      <c r="D17" s="64">
        <v>194100161</v>
      </c>
      <c r="E17" s="65">
        <f t="shared" si="0"/>
        <v>-28497956</v>
      </c>
      <c r="F17" s="63">
        <v>231958826</v>
      </c>
      <c r="G17" s="64">
        <v>202116464</v>
      </c>
      <c r="H17" s="65">
        <f t="shared" si="1"/>
        <v>-29842362</v>
      </c>
      <c r="I17" s="65">
        <v>224558746</v>
      </c>
      <c r="J17" s="42">
        <f t="shared" si="2"/>
        <v>-12.802424559593199</v>
      </c>
      <c r="K17" s="31">
        <f t="shared" si="3"/>
        <v>-12.865370339475678</v>
      </c>
      <c r="L17" s="88">
        <v>317979637</v>
      </c>
      <c r="M17" s="85">
        <v>331996401</v>
      </c>
      <c r="N17" s="32">
        <f t="shared" si="4"/>
        <v>-8.96219527415839</v>
      </c>
      <c r="O17" s="31">
        <f t="shared" si="5"/>
        <v>-8.988760694426926</v>
      </c>
      <c r="P17" s="6"/>
      <c r="Q17" s="33"/>
    </row>
    <row r="18" spans="1:17" ht="16.5">
      <c r="A18" s="3"/>
      <c r="B18" s="34" t="s">
        <v>24</v>
      </c>
      <c r="C18" s="66">
        <f>SUM(C13:C17)</f>
        <v>356413967</v>
      </c>
      <c r="D18" s="67">
        <v>317979637</v>
      </c>
      <c r="E18" s="68">
        <f t="shared" si="0"/>
        <v>-38434330</v>
      </c>
      <c r="F18" s="66">
        <f>SUM(F13:F17)</f>
        <v>373901794</v>
      </c>
      <c r="G18" s="67">
        <v>331996401</v>
      </c>
      <c r="H18" s="68">
        <f t="shared" si="1"/>
        <v>-41905393</v>
      </c>
      <c r="I18" s="68">
        <v>361176946</v>
      </c>
      <c r="J18" s="43">
        <f t="shared" si="2"/>
        <v>-10.783620609346098</v>
      </c>
      <c r="K18" s="36">
        <f t="shared" si="3"/>
        <v>-11.207593457013475</v>
      </c>
      <c r="L18" s="89">
        <v>317979637</v>
      </c>
      <c r="M18" s="87">
        <v>331996401</v>
      </c>
      <c r="N18" s="37">
        <f t="shared" si="4"/>
        <v>-12.087041284344883</v>
      </c>
      <c r="O18" s="36">
        <f t="shared" si="5"/>
        <v>-12.622243154979262</v>
      </c>
      <c r="P18" s="6"/>
      <c r="Q18" s="38"/>
    </row>
    <row r="19" spans="1:17" ht="16.5">
      <c r="A19" s="44"/>
      <c r="B19" s="45" t="s">
        <v>25</v>
      </c>
      <c r="C19" s="72">
        <f>C11-C18</f>
        <v>28856199</v>
      </c>
      <c r="D19" s="73">
        <v>64408126</v>
      </c>
      <c r="E19" s="74">
        <f t="shared" si="0"/>
        <v>35551927</v>
      </c>
      <c r="F19" s="75">
        <f>F11-F18</f>
        <v>35902938</v>
      </c>
      <c r="G19" s="76">
        <v>70969422</v>
      </c>
      <c r="H19" s="77">
        <f t="shared" si="1"/>
        <v>35066484</v>
      </c>
      <c r="I19" s="77">
        <v>56752700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103314736</v>
      </c>
      <c r="M22" s="85">
        <v>94543000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47765217</v>
      </c>
      <c r="D23" s="64">
        <v>28245866</v>
      </c>
      <c r="E23" s="65">
        <f t="shared" si="0"/>
        <v>-19519351</v>
      </c>
      <c r="F23" s="63">
        <v>54108695</v>
      </c>
      <c r="G23" s="64">
        <v>66543000</v>
      </c>
      <c r="H23" s="65">
        <f t="shared" si="1"/>
        <v>12434305</v>
      </c>
      <c r="I23" s="65">
        <v>21520428</v>
      </c>
      <c r="J23" s="30">
        <f t="shared" si="2"/>
        <v>-40.86519904222355</v>
      </c>
      <c r="K23" s="31">
        <f t="shared" si="3"/>
        <v>22.980234507596236</v>
      </c>
      <c r="L23" s="84">
        <v>103314736</v>
      </c>
      <c r="M23" s="85">
        <v>94543000</v>
      </c>
      <c r="N23" s="32">
        <f t="shared" si="4"/>
        <v>-18.893094785626708</v>
      </c>
      <c r="O23" s="31">
        <f t="shared" si="5"/>
        <v>13.152010196418562</v>
      </c>
      <c r="P23" s="6"/>
      <c r="Q23" s="33"/>
    </row>
    <row r="24" spans="1:17" ht="12.75">
      <c r="A24" s="7"/>
      <c r="B24" s="29" t="s">
        <v>29</v>
      </c>
      <c r="C24" s="63">
        <v>32826086</v>
      </c>
      <c r="D24" s="64">
        <v>75068870</v>
      </c>
      <c r="E24" s="65">
        <f t="shared" si="0"/>
        <v>42242784</v>
      </c>
      <c r="F24" s="63">
        <v>31571154</v>
      </c>
      <c r="G24" s="64">
        <v>28000000</v>
      </c>
      <c r="H24" s="65">
        <f t="shared" si="1"/>
        <v>-3571154</v>
      </c>
      <c r="I24" s="65">
        <v>57200000</v>
      </c>
      <c r="J24" s="30">
        <f t="shared" si="2"/>
        <v>128.686630504776</v>
      </c>
      <c r="K24" s="31">
        <f t="shared" si="3"/>
        <v>-11.311445885063307</v>
      </c>
      <c r="L24" s="84">
        <v>103314736</v>
      </c>
      <c r="M24" s="85">
        <v>94543000</v>
      </c>
      <c r="N24" s="32">
        <f t="shared" si="4"/>
        <v>40.88747223822941</v>
      </c>
      <c r="O24" s="31">
        <f t="shared" si="5"/>
        <v>-3.7772801793892725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103314736</v>
      </c>
      <c r="M25" s="85">
        <v>94543000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80591303</v>
      </c>
      <c r="D26" s="67">
        <v>103314736</v>
      </c>
      <c r="E26" s="68">
        <f t="shared" si="0"/>
        <v>22723433</v>
      </c>
      <c r="F26" s="66">
        <f>SUM(F22:F24)</f>
        <v>85679849</v>
      </c>
      <c r="G26" s="67">
        <v>94543000</v>
      </c>
      <c r="H26" s="68">
        <f t="shared" si="1"/>
        <v>8863151</v>
      </c>
      <c r="I26" s="68">
        <v>78720428</v>
      </c>
      <c r="J26" s="43">
        <f t="shared" si="2"/>
        <v>28.195887340349863</v>
      </c>
      <c r="K26" s="36">
        <f t="shared" si="3"/>
        <v>10.344498856434727</v>
      </c>
      <c r="L26" s="89">
        <v>103314736</v>
      </c>
      <c r="M26" s="87">
        <v>94543000</v>
      </c>
      <c r="N26" s="37">
        <f t="shared" si="4"/>
        <v>21.994377452602695</v>
      </c>
      <c r="O26" s="36">
        <f t="shared" si="5"/>
        <v>9.374730017029288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126327626</v>
      </c>
      <c r="M28" s="85">
        <v>138203922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126327626</v>
      </c>
      <c r="M29" s="85">
        <v>138203922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1500000</v>
      </c>
      <c r="E30" s="65">
        <f t="shared" si="0"/>
        <v>1500000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126327626</v>
      </c>
      <c r="M30" s="85">
        <v>138203922</v>
      </c>
      <c r="N30" s="32">
        <f t="shared" si="4"/>
        <v>1.1873887347491197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73086955</v>
      </c>
      <c r="D31" s="64">
        <v>115583736</v>
      </c>
      <c r="E31" s="65">
        <f t="shared" si="0"/>
        <v>42496781</v>
      </c>
      <c r="F31" s="63">
        <v>92005936</v>
      </c>
      <c r="G31" s="64">
        <v>136294422</v>
      </c>
      <c r="H31" s="65">
        <f t="shared" si="1"/>
        <v>44288486</v>
      </c>
      <c r="I31" s="65">
        <v>83895000</v>
      </c>
      <c r="J31" s="30">
        <f t="shared" si="2"/>
        <v>58.14550763539129</v>
      </c>
      <c r="K31" s="31">
        <f t="shared" si="3"/>
        <v>48.13655284154709</v>
      </c>
      <c r="L31" s="84">
        <v>126327626</v>
      </c>
      <c r="M31" s="85">
        <v>138203922</v>
      </c>
      <c r="N31" s="32">
        <f t="shared" si="4"/>
        <v>33.640132681666955</v>
      </c>
      <c r="O31" s="31">
        <f t="shared" si="5"/>
        <v>32.04575192880561</v>
      </c>
      <c r="P31" s="6"/>
      <c r="Q31" s="33"/>
    </row>
    <row r="32" spans="1:17" ht="12.75">
      <c r="A32" s="7"/>
      <c r="B32" s="29" t="s">
        <v>36</v>
      </c>
      <c r="C32" s="63">
        <v>20895652</v>
      </c>
      <c r="D32" s="64">
        <v>9243890</v>
      </c>
      <c r="E32" s="65">
        <f t="shared" si="0"/>
        <v>-11651762</v>
      </c>
      <c r="F32" s="63">
        <v>14186957</v>
      </c>
      <c r="G32" s="64">
        <v>1909500</v>
      </c>
      <c r="H32" s="65">
        <f t="shared" si="1"/>
        <v>-12277457</v>
      </c>
      <c r="I32" s="65">
        <v>43982200</v>
      </c>
      <c r="J32" s="30">
        <f t="shared" si="2"/>
        <v>-55.76165797554439</v>
      </c>
      <c r="K32" s="31">
        <f t="shared" si="3"/>
        <v>-86.54045402407296</v>
      </c>
      <c r="L32" s="84">
        <v>126327626</v>
      </c>
      <c r="M32" s="85">
        <v>138203922</v>
      </c>
      <c r="N32" s="32">
        <f t="shared" si="4"/>
        <v>-9.223447292518582</v>
      </c>
      <c r="O32" s="31">
        <f t="shared" si="5"/>
        <v>-8.883580742375747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93982607</v>
      </c>
      <c r="D33" s="82">
        <v>126327626</v>
      </c>
      <c r="E33" s="83">
        <f t="shared" si="0"/>
        <v>32345019</v>
      </c>
      <c r="F33" s="81">
        <f>SUM(F28:F32)</f>
        <v>106192893</v>
      </c>
      <c r="G33" s="82">
        <v>138203922</v>
      </c>
      <c r="H33" s="83">
        <f t="shared" si="1"/>
        <v>32011029</v>
      </c>
      <c r="I33" s="83">
        <v>127877200</v>
      </c>
      <c r="J33" s="58">
        <f t="shared" si="2"/>
        <v>34.415962732338336</v>
      </c>
      <c r="K33" s="59">
        <f t="shared" si="3"/>
        <v>30.14422914347008</v>
      </c>
      <c r="L33" s="96">
        <v>126327626</v>
      </c>
      <c r="M33" s="97">
        <v>138203922</v>
      </c>
      <c r="N33" s="60">
        <f t="shared" si="4"/>
        <v>25.60407412389749</v>
      </c>
      <c r="O33" s="59">
        <f t="shared" si="5"/>
        <v>23.162171186429863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67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145572828</v>
      </c>
      <c r="D8" s="64">
        <v>121787199</v>
      </c>
      <c r="E8" s="65">
        <f>($D8-$C8)</f>
        <v>-23785629</v>
      </c>
      <c r="F8" s="63">
        <v>153433760</v>
      </c>
      <c r="G8" s="64">
        <v>127389411</v>
      </c>
      <c r="H8" s="65">
        <f>($G8-$F8)</f>
        <v>-26044349</v>
      </c>
      <c r="I8" s="65">
        <v>133249324</v>
      </c>
      <c r="J8" s="30">
        <f>IF($C8=0,0,($E8/$C8)*100)</f>
        <v>-16.339332914518913</v>
      </c>
      <c r="K8" s="31">
        <f>IF($F8=0,0,($H8/$F8)*100)</f>
        <v>-16.97432755346672</v>
      </c>
      <c r="L8" s="84">
        <v>678206287</v>
      </c>
      <c r="M8" s="85">
        <v>727954767</v>
      </c>
      <c r="N8" s="32">
        <f>IF($L8=0,0,($E8/$L8)*100)</f>
        <v>-3.5071377921331477</v>
      </c>
      <c r="O8" s="31">
        <f>IF($M8=0,0,($H8/$M8)*100)</f>
        <v>-3.577742763789058</v>
      </c>
      <c r="P8" s="6"/>
      <c r="Q8" s="33"/>
    </row>
    <row r="9" spans="1:17" ht="12.75">
      <c r="A9" s="3"/>
      <c r="B9" s="29" t="s">
        <v>16</v>
      </c>
      <c r="C9" s="63">
        <v>14896239</v>
      </c>
      <c r="D9" s="64">
        <v>25921465</v>
      </c>
      <c r="E9" s="65">
        <f>($D9-$C9)</f>
        <v>11025226</v>
      </c>
      <c r="F9" s="63">
        <v>15700635</v>
      </c>
      <c r="G9" s="64">
        <v>27113853</v>
      </c>
      <c r="H9" s="65">
        <f>($G9-$F9)</f>
        <v>11413218</v>
      </c>
      <c r="I9" s="65">
        <v>28361090</v>
      </c>
      <c r="J9" s="30">
        <f>IF($C9=0,0,($E9/$C9)*100)</f>
        <v>74.01348756555262</v>
      </c>
      <c r="K9" s="31">
        <f>IF($F9=0,0,($H9/$F9)*100)</f>
        <v>72.69271593155308</v>
      </c>
      <c r="L9" s="84">
        <v>678206287</v>
      </c>
      <c r="M9" s="85">
        <v>727954767</v>
      </c>
      <c r="N9" s="32">
        <f>IF($L9=0,0,($E9/$L9)*100)</f>
        <v>1.6256449123716248</v>
      </c>
      <c r="O9" s="31">
        <f>IF($M9=0,0,($H9/$M9)*100)</f>
        <v>1.5678471407001584</v>
      </c>
      <c r="P9" s="6"/>
      <c r="Q9" s="33"/>
    </row>
    <row r="10" spans="1:17" ht="12.75">
      <c r="A10" s="3"/>
      <c r="B10" s="29" t="s">
        <v>17</v>
      </c>
      <c r="C10" s="63">
        <v>600774707</v>
      </c>
      <c r="D10" s="64">
        <v>530497623</v>
      </c>
      <c r="E10" s="65">
        <f aca="true" t="shared" si="0" ref="E10:E33">($D10-$C10)</f>
        <v>-70277084</v>
      </c>
      <c r="F10" s="63">
        <v>1113615175</v>
      </c>
      <c r="G10" s="64">
        <v>573451503</v>
      </c>
      <c r="H10" s="65">
        <f aca="true" t="shared" si="1" ref="H10:H33">($G10-$F10)</f>
        <v>-540163672</v>
      </c>
      <c r="I10" s="65">
        <v>618676786</v>
      </c>
      <c r="J10" s="30">
        <f aca="true" t="shared" si="2" ref="J10:J33">IF($C10=0,0,($E10/$C10)*100)</f>
        <v>-11.697743460428336</v>
      </c>
      <c r="K10" s="31">
        <f aca="true" t="shared" si="3" ref="K10:K33">IF($F10=0,0,($H10/$F10)*100)</f>
        <v>-48.505415885698575</v>
      </c>
      <c r="L10" s="84">
        <v>678206287</v>
      </c>
      <c r="M10" s="85">
        <v>727954767</v>
      </c>
      <c r="N10" s="32">
        <f aca="true" t="shared" si="4" ref="N10:N33">IF($L10=0,0,($E10/$L10)*100)</f>
        <v>-10.362198839362868</v>
      </c>
      <c r="O10" s="31">
        <f aca="true" t="shared" si="5" ref="O10:O33">IF($M10=0,0,($H10/$M10)*100)</f>
        <v>-74.20291706119151</v>
      </c>
      <c r="P10" s="6"/>
      <c r="Q10" s="33"/>
    </row>
    <row r="11" spans="1:17" ht="16.5">
      <c r="A11" s="7"/>
      <c r="B11" s="34" t="s">
        <v>18</v>
      </c>
      <c r="C11" s="66">
        <f>SUM(C8:C10)</f>
        <v>761243774</v>
      </c>
      <c r="D11" s="67">
        <v>678206287</v>
      </c>
      <c r="E11" s="68">
        <f t="shared" si="0"/>
        <v>-83037487</v>
      </c>
      <c r="F11" s="66">
        <f>SUM(F8:F10)</f>
        <v>1282749570</v>
      </c>
      <c r="G11" s="67">
        <v>727954767</v>
      </c>
      <c r="H11" s="68">
        <f t="shared" si="1"/>
        <v>-554794803</v>
      </c>
      <c r="I11" s="68">
        <v>780287200</v>
      </c>
      <c r="J11" s="35">
        <f t="shared" si="2"/>
        <v>-10.908133483138347</v>
      </c>
      <c r="K11" s="36">
        <f t="shared" si="3"/>
        <v>-43.25043765167663</v>
      </c>
      <c r="L11" s="86">
        <v>678206287</v>
      </c>
      <c r="M11" s="87">
        <v>727954767</v>
      </c>
      <c r="N11" s="37">
        <f t="shared" si="4"/>
        <v>-12.24369171912439</v>
      </c>
      <c r="O11" s="36">
        <f t="shared" si="5"/>
        <v>-76.21281268428042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237134078</v>
      </c>
      <c r="D13" s="64">
        <v>200681339</v>
      </c>
      <c r="E13" s="65">
        <f t="shared" si="0"/>
        <v>-36452739</v>
      </c>
      <c r="F13" s="63">
        <v>252474858</v>
      </c>
      <c r="G13" s="64">
        <v>221421687</v>
      </c>
      <c r="H13" s="65">
        <f t="shared" si="1"/>
        <v>-31053171</v>
      </c>
      <c r="I13" s="65">
        <v>235065272</v>
      </c>
      <c r="J13" s="30">
        <f t="shared" si="2"/>
        <v>-15.37220601418578</v>
      </c>
      <c r="K13" s="31">
        <f t="shared" si="3"/>
        <v>-12.29951023479732</v>
      </c>
      <c r="L13" s="84">
        <v>607084886</v>
      </c>
      <c r="M13" s="85">
        <v>645852724</v>
      </c>
      <c r="N13" s="32">
        <f t="shared" si="4"/>
        <v>-6.004553867282408</v>
      </c>
      <c r="O13" s="31">
        <f t="shared" si="5"/>
        <v>-4.808088569740243</v>
      </c>
      <c r="P13" s="6"/>
      <c r="Q13" s="33"/>
    </row>
    <row r="14" spans="1:17" ht="12.75">
      <c r="A14" s="3"/>
      <c r="B14" s="29" t="s">
        <v>21</v>
      </c>
      <c r="C14" s="63">
        <v>47421274</v>
      </c>
      <c r="D14" s="64">
        <v>41688529</v>
      </c>
      <c r="E14" s="65">
        <f t="shared" si="0"/>
        <v>-5732745</v>
      </c>
      <c r="F14" s="63">
        <v>49982023</v>
      </c>
      <c r="G14" s="64">
        <v>43606202</v>
      </c>
      <c r="H14" s="65">
        <f t="shared" si="1"/>
        <v>-6375821</v>
      </c>
      <c r="I14" s="65">
        <v>45612087</v>
      </c>
      <c r="J14" s="30">
        <f t="shared" si="2"/>
        <v>-12.08897297866776</v>
      </c>
      <c r="K14" s="31">
        <f t="shared" si="3"/>
        <v>-12.756228374349712</v>
      </c>
      <c r="L14" s="84">
        <v>607084886</v>
      </c>
      <c r="M14" s="85">
        <v>645852724</v>
      </c>
      <c r="N14" s="32">
        <f t="shared" si="4"/>
        <v>-0.94430698773812</v>
      </c>
      <c r="O14" s="31">
        <f t="shared" si="5"/>
        <v>-0.9871942569990615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607084886</v>
      </c>
      <c r="M15" s="85">
        <v>645852724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607084886</v>
      </c>
      <c r="M16" s="85">
        <v>645852724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337953883</v>
      </c>
      <c r="D17" s="64">
        <v>364715018</v>
      </c>
      <c r="E17" s="65">
        <f t="shared" si="0"/>
        <v>26761135</v>
      </c>
      <c r="F17" s="63">
        <v>390634291</v>
      </c>
      <c r="G17" s="64">
        <v>380824835</v>
      </c>
      <c r="H17" s="65">
        <f t="shared" si="1"/>
        <v>-9809456</v>
      </c>
      <c r="I17" s="65">
        <v>433116941</v>
      </c>
      <c r="J17" s="42">
        <f t="shared" si="2"/>
        <v>7.918575979196546</v>
      </c>
      <c r="K17" s="31">
        <f t="shared" si="3"/>
        <v>-2.511161008135868</v>
      </c>
      <c r="L17" s="88">
        <v>607084886</v>
      </c>
      <c r="M17" s="85">
        <v>645852724</v>
      </c>
      <c r="N17" s="32">
        <f t="shared" si="4"/>
        <v>4.408137250183494</v>
      </c>
      <c r="O17" s="31">
        <f t="shared" si="5"/>
        <v>-1.5188379076961205</v>
      </c>
      <c r="P17" s="6"/>
      <c r="Q17" s="33"/>
    </row>
    <row r="18" spans="1:17" ht="16.5">
      <c r="A18" s="3"/>
      <c r="B18" s="34" t="s">
        <v>24</v>
      </c>
      <c r="C18" s="66">
        <f>SUM(C13:C17)</f>
        <v>622509235</v>
      </c>
      <c r="D18" s="67">
        <v>607084886</v>
      </c>
      <c r="E18" s="68">
        <f t="shared" si="0"/>
        <v>-15424349</v>
      </c>
      <c r="F18" s="66">
        <f>SUM(F13:F17)</f>
        <v>693091172</v>
      </c>
      <c r="G18" s="67">
        <v>645852724</v>
      </c>
      <c r="H18" s="68">
        <f t="shared" si="1"/>
        <v>-47238448</v>
      </c>
      <c r="I18" s="68">
        <v>713794300</v>
      </c>
      <c r="J18" s="43">
        <f t="shared" si="2"/>
        <v>-2.477770309704723</v>
      </c>
      <c r="K18" s="36">
        <f t="shared" si="3"/>
        <v>-6.815618191137486</v>
      </c>
      <c r="L18" s="89">
        <v>607084886</v>
      </c>
      <c r="M18" s="87">
        <v>645852724</v>
      </c>
      <c r="N18" s="37">
        <f t="shared" si="4"/>
        <v>-2.540723604837034</v>
      </c>
      <c r="O18" s="36">
        <f t="shared" si="5"/>
        <v>-7.314120734435425</v>
      </c>
      <c r="P18" s="6"/>
      <c r="Q18" s="38"/>
    </row>
    <row r="19" spans="1:17" ht="16.5">
      <c r="A19" s="44"/>
      <c r="B19" s="45" t="s">
        <v>25</v>
      </c>
      <c r="C19" s="72">
        <f>C11-C18</f>
        <v>138734539</v>
      </c>
      <c r="D19" s="73">
        <v>71121401</v>
      </c>
      <c r="E19" s="74">
        <f t="shared" si="0"/>
        <v>-67613138</v>
      </c>
      <c r="F19" s="75">
        <f>F11-F18</f>
        <v>589658398</v>
      </c>
      <c r="G19" s="76">
        <v>82102043</v>
      </c>
      <c r="H19" s="77">
        <f t="shared" si="1"/>
        <v>-507556355</v>
      </c>
      <c r="I19" s="77">
        <v>66492900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150893152</v>
      </c>
      <c r="M22" s="85">
        <v>203953230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54063080</v>
      </c>
      <c r="D23" s="64">
        <v>71286000</v>
      </c>
      <c r="E23" s="65">
        <f t="shared" si="0"/>
        <v>17222920</v>
      </c>
      <c r="F23" s="63">
        <v>65690728</v>
      </c>
      <c r="G23" s="64">
        <v>88521806</v>
      </c>
      <c r="H23" s="65">
        <f t="shared" si="1"/>
        <v>22831078</v>
      </c>
      <c r="I23" s="65">
        <v>70035045</v>
      </c>
      <c r="J23" s="30">
        <f t="shared" si="2"/>
        <v>31.857082504363422</v>
      </c>
      <c r="K23" s="31">
        <f t="shared" si="3"/>
        <v>34.75540414166212</v>
      </c>
      <c r="L23" s="84">
        <v>150893152</v>
      </c>
      <c r="M23" s="85">
        <v>203953230</v>
      </c>
      <c r="N23" s="32">
        <f t="shared" si="4"/>
        <v>11.413983849976175</v>
      </c>
      <c r="O23" s="31">
        <f t="shared" si="5"/>
        <v>11.194271353290164</v>
      </c>
      <c r="P23" s="6"/>
      <c r="Q23" s="33"/>
    </row>
    <row r="24" spans="1:17" ht="12.75">
      <c r="A24" s="7"/>
      <c r="B24" s="29" t="s">
        <v>29</v>
      </c>
      <c r="C24" s="63">
        <v>114702000</v>
      </c>
      <c r="D24" s="64">
        <v>79607152</v>
      </c>
      <c r="E24" s="65">
        <f t="shared" si="0"/>
        <v>-35094848</v>
      </c>
      <c r="F24" s="63">
        <v>177662549</v>
      </c>
      <c r="G24" s="64">
        <v>115431424</v>
      </c>
      <c r="H24" s="65">
        <f t="shared" si="1"/>
        <v>-62231125</v>
      </c>
      <c r="I24" s="65">
        <v>124564010</v>
      </c>
      <c r="J24" s="30">
        <f t="shared" si="2"/>
        <v>-30.596544088158883</v>
      </c>
      <c r="K24" s="31">
        <f t="shared" si="3"/>
        <v>-35.027711439623666</v>
      </c>
      <c r="L24" s="84">
        <v>150893152</v>
      </c>
      <c r="M24" s="85">
        <v>203953230</v>
      </c>
      <c r="N24" s="32">
        <f t="shared" si="4"/>
        <v>-23.258078670130768</v>
      </c>
      <c r="O24" s="31">
        <f t="shared" si="5"/>
        <v>-30.51244885898595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150893152</v>
      </c>
      <c r="M25" s="85">
        <v>203953230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168765080</v>
      </c>
      <c r="D26" s="67">
        <v>150893152</v>
      </c>
      <c r="E26" s="68">
        <f t="shared" si="0"/>
        <v>-17871928</v>
      </c>
      <c r="F26" s="66">
        <f>SUM(F22:F24)</f>
        <v>243353277</v>
      </c>
      <c r="G26" s="67">
        <v>203953230</v>
      </c>
      <c r="H26" s="68">
        <f t="shared" si="1"/>
        <v>-39400047</v>
      </c>
      <c r="I26" s="68">
        <v>194599055</v>
      </c>
      <c r="J26" s="43">
        <f t="shared" si="2"/>
        <v>-10.58982580993651</v>
      </c>
      <c r="K26" s="36">
        <f t="shared" si="3"/>
        <v>-16.19047316137025</v>
      </c>
      <c r="L26" s="89">
        <v>150893152</v>
      </c>
      <c r="M26" s="87">
        <v>203953230</v>
      </c>
      <c r="N26" s="37">
        <f t="shared" si="4"/>
        <v>-11.844094820154595</v>
      </c>
      <c r="O26" s="36">
        <f t="shared" si="5"/>
        <v>-19.31817750569579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650000</v>
      </c>
      <c r="E28" s="65">
        <f t="shared" si="0"/>
        <v>650000</v>
      </c>
      <c r="F28" s="63">
        <v>0</v>
      </c>
      <c r="G28" s="64">
        <v>1000000</v>
      </c>
      <c r="H28" s="65">
        <f t="shared" si="1"/>
        <v>1000000</v>
      </c>
      <c r="I28" s="65">
        <v>800000</v>
      </c>
      <c r="J28" s="30">
        <f t="shared" si="2"/>
        <v>0</v>
      </c>
      <c r="K28" s="31">
        <f t="shared" si="3"/>
        <v>0</v>
      </c>
      <c r="L28" s="84">
        <v>150893152</v>
      </c>
      <c r="M28" s="85">
        <v>203953230</v>
      </c>
      <c r="N28" s="32">
        <f t="shared" si="4"/>
        <v>0.43076838901211373</v>
      </c>
      <c r="O28" s="31">
        <f t="shared" si="5"/>
        <v>0.49030848886286327</v>
      </c>
      <c r="P28" s="6"/>
      <c r="Q28" s="33"/>
    </row>
    <row r="29" spans="1:17" ht="12.75">
      <c r="A29" s="7"/>
      <c r="B29" s="29" t="s">
        <v>33</v>
      </c>
      <c r="C29" s="63">
        <v>74100000</v>
      </c>
      <c r="D29" s="64">
        <v>25100000</v>
      </c>
      <c r="E29" s="65">
        <f t="shared" si="0"/>
        <v>-49000000</v>
      </c>
      <c r="F29" s="63">
        <v>65685000</v>
      </c>
      <c r="G29" s="64">
        <v>23000000</v>
      </c>
      <c r="H29" s="65">
        <f t="shared" si="1"/>
        <v>-42685000</v>
      </c>
      <c r="I29" s="65">
        <v>45427505</v>
      </c>
      <c r="J29" s="30">
        <f t="shared" si="2"/>
        <v>-66.12685560053981</v>
      </c>
      <c r="K29" s="31">
        <f t="shared" si="3"/>
        <v>-64.98439521960874</v>
      </c>
      <c r="L29" s="84">
        <v>150893152</v>
      </c>
      <c r="M29" s="85">
        <v>203953230</v>
      </c>
      <c r="N29" s="32">
        <f t="shared" si="4"/>
        <v>-32.47330932552857</v>
      </c>
      <c r="O29" s="31">
        <f t="shared" si="5"/>
        <v>-20.92881784711132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150893152</v>
      </c>
      <c r="M30" s="85">
        <v>203953230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87502000</v>
      </c>
      <c r="D31" s="64">
        <v>71103902</v>
      </c>
      <c r="E31" s="65">
        <f t="shared" si="0"/>
        <v>-16398098</v>
      </c>
      <c r="F31" s="63">
        <v>139137549</v>
      </c>
      <c r="G31" s="64">
        <v>115431424</v>
      </c>
      <c r="H31" s="65">
        <f t="shared" si="1"/>
        <v>-23706125</v>
      </c>
      <c r="I31" s="65">
        <v>99136505</v>
      </c>
      <c r="J31" s="30">
        <f t="shared" si="2"/>
        <v>-18.740255079883887</v>
      </c>
      <c r="K31" s="31">
        <f t="shared" si="3"/>
        <v>-17.03790613704141</v>
      </c>
      <c r="L31" s="84">
        <v>150893152</v>
      </c>
      <c r="M31" s="85">
        <v>203953230</v>
      </c>
      <c r="N31" s="32">
        <f t="shared" si="4"/>
        <v>-10.86735732049656</v>
      </c>
      <c r="O31" s="31">
        <f t="shared" si="5"/>
        <v>-11.623314325544145</v>
      </c>
      <c r="P31" s="6"/>
      <c r="Q31" s="33"/>
    </row>
    <row r="32" spans="1:17" ht="12.75">
      <c r="A32" s="7"/>
      <c r="B32" s="29" t="s">
        <v>36</v>
      </c>
      <c r="C32" s="63">
        <v>7163080</v>
      </c>
      <c r="D32" s="64">
        <v>54039250</v>
      </c>
      <c r="E32" s="65">
        <f t="shared" si="0"/>
        <v>46876170</v>
      </c>
      <c r="F32" s="63">
        <v>38530728</v>
      </c>
      <c r="G32" s="64">
        <v>64521806</v>
      </c>
      <c r="H32" s="65">
        <f t="shared" si="1"/>
        <v>25991078</v>
      </c>
      <c r="I32" s="65">
        <v>49235045</v>
      </c>
      <c r="J32" s="30">
        <f t="shared" si="2"/>
        <v>654.4136042037783</v>
      </c>
      <c r="K32" s="31">
        <f t="shared" si="3"/>
        <v>67.45545529272118</v>
      </c>
      <c r="L32" s="84">
        <v>150893152</v>
      </c>
      <c r="M32" s="85">
        <v>203953230</v>
      </c>
      <c r="N32" s="32">
        <f t="shared" si="4"/>
        <v>31.06580343685842</v>
      </c>
      <c r="O32" s="31">
        <f t="shared" si="5"/>
        <v>12.743646178096812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168765080</v>
      </c>
      <c r="D33" s="82">
        <v>150893152</v>
      </c>
      <c r="E33" s="83">
        <f t="shared" si="0"/>
        <v>-17871928</v>
      </c>
      <c r="F33" s="81">
        <f>SUM(F28:F32)</f>
        <v>243353277</v>
      </c>
      <c r="G33" s="82">
        <v>203953230</v>
      </c>
      <c r="H33" s="83">
        <f t="shared" si="1"/>
        <v>-39400047</v>
      </c>
      <c r="I33" s="83">
        <v>194599055</v>
      </c>
      <c r="J33" s="58">
        <f t="shared" si="2"/>
        <v>-10.58982580993651</v>
      </c>
      <c r="K33" s="59">
        <f t="shared" si="3"/>
        <v>-16.19047316137025</v>
      </c>
      <c r="L33" s="96">
        <v>150893152</v>
      </c>
      <c r="M33" s="97">
        <v>203953230</v>
      </c>
      <c r="N33" s="60">
        <f t="shared" si="4"/>
        <v>-11.844094820154595</v>
      </c>
      <c r="O33" s="59">
        <f t="shared" si="5"/>
        <v>-19.31817750569579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2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68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0</v>
      </c>
      <c r="D8" s="64">
        <v>0</v>
      </c>
      <c r="E8" s="65">
        <f>($D8-$C8)</f>
        <v>0</v>
      </c>
      <c r="F8" s="63">
        <v>0</v>
      </c>
      <c r="G8" s="64">
        <v>0</v>
      </c>
      <c r="H8" s="65">
        <f>($G8-$F8)</f>
        <v>0</v>
      </c>
      <c r="I8" s="65">
        <v>0</v>
      </c>
      <c r="J8" s="30">
        <f>IF($C8=0,0,($E8/$C8)*100)</f>
        <v>0</v>
      </c>
      <c r="K8" s="31">
        <f>IF($F8=0,0,($H8/$F8)*100)</f>
        <v>0</v>
      </c>
      <c r="L8" s="84">
        <v>1040055726</v>
      </c>
      <c r="M8" s="85">
        <v>1117060552</v>
      </c>
      <c r="N8" s="32">
        <f>IF($L8=0,0,($E8/$L8)*100)</f>
        <v>0</v>
      </c>
      <c r="O8" s="31">
        <f>IF($M8=0,0,($H8/$M8)*100)</f>
        <v>0</v>
      </c>
      <c r="P8" s="6"/>
      <c r="Q8" s="33"/>
    </row>
    <row r="9" spans="1:17" ht="12.75">
      <c r="A9" s="3"/>
      <c r="B9" s="29" t="s">
        <v>16</v>
      </c>
      <c r="C9" s="63">
        <v>105430812</v>
      </c>
      <c r="D9" s="64">
        <v>100460126</v>
      </c>
      <c r="E9" s="65">
        <f>($D9-$C9)</f>
        <v>-4970686</v>
      </c>
      <c r="F9" s="63">
        <v>111124074</v>
      </c>
      <c r="G9" s="64">
        <v>95283205</v>
      </c>
      <c r="H9" s="65">
        <f>($G9-$F9)</f>
        <v>-15840869</v>
      </c>
      <c r="I9" s="65">
        <v>89524709</v>
      </c>
      <c r="J9" s="30">
        <f>IF($C9=0,0,($E9/$C9)*100)</f>
        <v>-4.714642622689845</v>
      </c>
      <c r="K9" s="31">
        <f>IF($F9=0,0,($H9/$F9)*100)</f>
        <v>-14.255119012285315</v>
      </c>
      <c r="L9" s="84">
        <v>1040055726</v>
      </c>
      <c r="M9" s="85">
        <v>1117060552</v>
      </c>
      <c r="N9" s="32">
        <f>IF($L9=0,0,($E9/$L9)*100)</f>
        <v>-0.47792496841654813</v>
      </c>
      <c r="O9" s="31">
        <f>IF($M9=0,0,($H9/$M9)*100)</f>
        <v>-1.4180850779877867</v>
      </c>
      <c r="P9" s="6"/>
      <c r="Q9" s="33"/>
    </row>
    <row r="10" spans="1:17" ht="12.75">
      <c r="A10" s="3"/>
      <c r="B10" s="29" t="s">
        <v>17</v>
      </c>
      <c r="C10" s="63">
        <v>1368744861</v>
      </c>
      <c r="D10" s="64">
        <v>939595600</v>
      </c>
      <c r="E10" s="65">
        <f aca="true" t="shared" si="0" ref="E10:E33">($D10-$C10)</f>
        <v>-429149261</v>
      </c>
      <c r="F10" s="63">
        <v>1483352989</v>
      </c>
      <c r="G10" s="64">
        <v>1021777347</v>
      </c>
      <c r="H10" s="65">
        <f aca="true" t="shared" si="1" ref="H10:H33">($G10-$F10)</f>
        <v>-461575642</v>
      </c>
      <c r="I10" s="65">
        <v>1099815420</v>
      </c>
      <c r="J10" s="30">
        <f aca="true" t="shared" si="2" ref="J10:J33">IF($C10=0,0,($E10/$C10)*100)</f>
        <v>-31.353488383983052</v>
      </c>
      <c r="K10" s="31">
        <f aca="true" t="shared" si="3" ref="K10:K33">IF($F10=0,0,($H10/$F10)*100)</f>
        <v>-31.117046678900785</v>
      </c>
      <c r="L10" s="84">
        <v>1040055726</v>
      </c>
      <c r="M10" s="85">
        <v>1117060552</v>
      </c>
      <c r="N10" s="32">
        <f aca="true" t="shared" si="4" ref="N10:N33">IF($L10=0,0,($E10/$L10)*100)</f>
        <v>-41.262141082621184</v>
      </c>
      <c r="O10" s="31">
        <f aca="true" t="shared" si="5" ref="O10:O33">IF($M10=0,0,($H10/$M10)*100)</f>
        <v>-41.32055698982377</v>
      </c>
      <c r="P10" s="6"/>
      <c r="Q10" s="33"/>
    </row>
    <row r="11" spans="1:17" ht="16.5">
      <c r="A11" s="7"/>
      <c r="B11" s="34" t="s">
        <v>18</v>
      </c>
      <c r="C11" s="66">
        <f>SUM(C8:C10)</f>
        <v>1474175673</v>
      </c>
      <c r="D11" s="67">
        <v>1040055726</v>
      </c>
      <c r="E11" s="68">
        <f t="shared" si="0"/>
        <v>-434119947</v>
      </c>
      <c r="F11" s="66">
        <f>SUM(F8:F10)</f>
        <v>1594477063</v>
      </c>
      <c r="G11" s="67">
        <v>1117060552</v>
      </c>
      <c r="H11" s="68">
        <f t="shared" si="1"/>
        <v>-477416511</v>
      </c>
      <c r="I11" s="68">
        <v>1189340129</v>
      </c>
      <c r="J11" s="35">
        <f t="shared" si="2"/>
        <v>-29.448318470521933</v>
      </c>
      <c r="K11" s="36">
        <f t="shared" si="3"/>
        <v>-29.94188640768174</v>
      </c>
      <c r="L11" s="86">
        <v>1040055726</v>
      </c>
      <c r="M11" s="87">
        <v>1117060552</v>
      </c>
      <c r="N11" s="37">
        <f t="shared" si="4"/>
        <v>-41.740066051037736</v>
      </c>
      <c r="O11" s="36">
        <f t="shared" si="5"/>
        <v>-42.738642067811554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372270801</v>
      </c>
      <c r="D13" s="64">
        <v>400081073</v>
      </c>
      <c r="E13" s="65">
        <f t="shared" si="0"/>
        <v>27810272</v>
      </c>
      <c r="F13" s="63">
        <v>395560006</v>
      </c>
      <c r="G13" s="64">
        <v>424031394</v>
      </c>
      <c r="H13" s="65">
        <f t="shared" si="1"/>
        <v>28471388</v>
      </c>
      <c r="I13" s="65">
        <v>451419803</v>
      </c>
      <c r="J13" s="30">
        <f t="shared" si="2"/>
        <v>7.470441389788182</v>
      </c>
      <c r="K13" s="31">
        <f t="shared" si="3"/>
        <v>7.197741826305867</v>
      </c>
      <c r="L13" s="84">
        <v>938628797</v>
      </c>
      <c r="M13" s="85">
        <v>1050130213</v>
      </c>
      <c r="N13" s="32">
        <f t="shared" si="4"/>
        <v>2.962861579453544</v>
      </c>
      <c r="O13" s="31">
        <f t="shared" si="5"/>
        <v>2.711224536494695</v>
      </c>
      <c r="P13" s="6"/>
      <c r="Q13" s="33"/>
    </row>
    <row r="14" spans="1:17" ht="12.75">
      <c r="A14" s="3"/>
      <c r="B14" s="29" t="s">
        <v>21</v>
      </c>
      <c r="C14" s="63">
        <v>0</v>
      </c>
      <c r="D14" s="64">
        <v>15000000</v>
      </c>
      <c r="E14" s="65">
        <f t="shared" si="0"/>
        <v>15000000</v>
      </c>
      <c r="F14" s="63">
        <v>0</v>
      </c>
      <c r="G14" s="64">
        <v>12000000</v>
      </c>
      <c r="H14" s="65">
        <f t="shared" si="1"/>
        <v>12000000</v>
      </c>
      <c r="I14" s="65">
        <v>10000000</v>
      </c>
      <c r="J14" s="30">
        <f t="shared" si="2"/>
        <v>0</v>
      </c>
      <c r="K14" s="31">
        <f t="shared" si="3"/>
        <v>0</v>
      </c>
      <c r="L14" s="84">
        <v>938628797</v>
      </c>
      <c r="M14" s="85">
        <v>1050130213</v>
      </c>
      <c r="N14" s="32">
        <f t="shared" si="4"/>
        <v>1.5980758365758942</v>
      </c>
      <c r="O14" s="31">
        <f t="shared" si="5"/>
        <v>1.14271543199567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938628797</v>
      </c>
      <c r="M15" s="85">
        <v>1050130213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98722494</v>
      </c>
      <c r="D16" s="64">
        <v>130000000</v>
      </c>
      <c r="E16" s="65">
        <f t="shared" si="0"/>
        <v>31277506</v>
      </c>
      <c r="F16" s="63">
        <v>104053509</v>
      </c>
      <c r="G16" s="64">
        <v>135850000</v>
      </c>
      <c r="H16" s="65">
        <f t="shared" si="1"/>
        <v>31796491</v>
      </c>
      <c r="I16" s="65">
        <v>141963250</v>
      </c>
      <c r="J16" s="30">
        <f t="shared" si="2"/>
        <v>31.68224862714672</v>
      </c>
      <c r="K16" s="31">
        <f t="shared" si="3"/>
        <v>30.557826742777124</v>
      </c>
      <c r="L16" s="84">
        <v>938628797</v>
      </c>
      <c r="M16" s="85">
        <v>1050130213</v>
      </c>
      <c r="N16" s="32">
        <f t="shared" si="4"/>
        <v>3.332255104463836</v>
      </c>
      <c r="O16" s="31">
        <f t="shared" si="5"/>
        <v>3.0278617457509527</v>
      </c>
      <c r="P16" s="6"/>
      <c r="Q16" s="33"/>
    </row>
    <row r="17" spans="1:17" ht="12.75">
      <c r="A17" s="3"/>
      <c r="B17" s="29" t="s">
        <v>23</v>
      </c>
      <c r="C17" s="63">
        <v>462103857</v>
      </c>
      <c r="D17" s="64">
        <v>393547724</v>
      </c>
      <c r="E17" s="65">
        <f t="shared" si="0"/>
        <v>-68556133</v>
      </c>
      <c r="F17" s="63">
        <v>455205730</v>
      </c>
      <c r="G17" s="64">
        <v>478248819</v>
      </c>
      <c r="H17" s="65">
        <f t="shared" si="1"/>
        <v>23043089</v>
      </c>
      <c r="I17" s="65">
        <v>504474375</v>
      </c>
      <c r="J17" s="42">
        <f t="shared" si="2"/>
        <v>-14.835654790909913</v>
      </c>
      <c r="K17" s="31">
        <f t="shared" si="3"/>
        <v>5.062126304956662</v>
      </c>
      <c r="L17" s="88">
        <v>938628797</v>
      </c>
      <c r="M17" s="85">
        <v>1050130213</v>
      </c>
      <c r="N17" s="32">
        <f t="shared" si="4"/>
        <v>-7.303859973092217</v>
      </c>
      <c r="O17" s="31">
        <f t="shared" si="5"/>
        <v>2.1943077834291396</v>
      </c>
      <c r="P17" s="6"/>
      <c r="Q17" s="33"/>
    </row>
    <row r="18" spans="1:17" ht="16.5">
      <c r="A18" s="3"/>
      <c r="B18" s="34" t="s">
        <v>24</v>
      </c>
      <c r="C18" s="66">
        <f>SUM(C13:C17)</f>
        <v>933097152</v>
      </c>
      <c r="D18" s="67">
        <v>938628797</v>
      </c>
      <c r="E18" s="68">
        <f t="shared" si="0"/>
        <v>5531645</v>
      </c>
      <c r="F18" s="66">
        <f>SUM(F13:F17)</f>
        <v>954819245</v>
      </c>
      <c r="G18" s="67">
        <v>1050130213</v>
      </c>
      <c r="H18" s="68">
        <f t="shared" si="1"/>
        <v>95310968</v>
      </c>
      <c r="I18" s="68">
        <v>1107857428</v>
      </c>
      <c r="J18" s="43">
        <f t="shared" si="2"/>
        <v>0.5928262655333879</v>
      </c>
      <c r="K18" s="36">
        <f t="shared" si="3"/>
        <v>9.982095406968886</v>
      </c>
      <c r="L18" s="89">
        <v>938628797</v>
      </c>
      <c r="M18" s="87">
        <v>1050130213</v>
      </c>
      <c r="N18" s="37">
        <f t="shared" si="4"/>
        <v>0.5893325474010574</v>
      </c>
      <c r="O18" s="36">
        <f t="shared" si="5"/>
        <v>9.076109497670457</v>
      </c>
      <c r="P18" s="6"/>
      <c r="Q18" s="38"/>
    </row>
    <row r="19" spans="1:17" ht="16.5">
      <c r="A19" s="44"/>
      <c r="B19" s="45" t="s">
        <v>25</v>
      </c>
      <c r="C19" s="72">
        <f>C11-C18</f>
        <v>541078521</v>
      </c>
      <c r="D19" s="73">
        <v>101426929</v>
      </c>
      <c r="E19" s="74">
        <f t="shared" si="0"/>
        <v>-439651592</v>
      </c>
      <c r="F19" s="75">
        <f>F11-F18</f>
        <v>639657818</v>
      </c>
      <c r="G19" s="76">
        <v>66930339</v>
      </c>
      <c r="H19" s="77">
        <f t="shared" si="1"/>
        <v>-572727479</v>
      </c>
      <c r="I19" s="77">
        <v>81482701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466886001</v>
      </c>
      <c r="M22" s="85">
        <v>511197001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79800000</v>
      </c>
      <c r="D23" s="64">
        <v>7300000</v>
      </c>
      <c r="E23" s="65">
        <f t="shared" si="0"/>
        <v>-72500000</v>
      </c>
      <c r="F23" s="63">
        <v>94000000</v>
      </c>
      <c r="G23" s="64">
        <v>1200000</v>
      </c>
      <c r="H23" s="65">
        <f t="shared" si="1"/>
        <v>-92800000</v>
      </c>
      <c r="I23" s="65">
        <v>1200000</v>
      </c>
      <c r="J23" s="30">
        <f t="shared" si="2"/>
        <v>-90.85213032581454</v>
      </c>
      <c r="K23" s="31">
        <f t="shared" si="3"/>
        <v>-98.72340425531915</v>
      </c>
      <c r="L23" s="84">
        <v>466886001</v>
      </c>
      <c r="M23" s="85">
        <v>511197001</v>
      </c>
      <c r="N23" s="32">
        <f t="shared" si="4"/>
        <v>-15.528415896967534</v>
      </c>
      <c r="O23" s="31">
        <f t="shared" si="5"/>
        <v>-18.15347113118138</v>
      </c>
      <c r="P23" s="6"/>
      <c r="Q23" s="33"/>
    </row>
    <row r="24" spans="1:17" ht="12.75">
      <c r="A24" s="7"/>
      <c r="B24" s="29" t="s">
        <v>29</v>
      </c>
      <c r="C24" s="63">
        <v>657660493</v>
      </c>
      <c r="D24" s="64">
        <v>459586001</v>
      </c>
      <c r="E24" s="65">
        <f t="shared" si="0"/>
        <v>-198074492</v>
      </c>
      <c r="F24" s="63">
        <v>663923685</v>
      </c>
      <c r="G24" s="64">
        <v>509997001</v>
      </c>
      <c r="H24" s="65">
        <f t="shared" si="1"/>
        <v>-153926684</v>
      </c>
      <c r="I24" s="65">
        <v>533834000</v>
      </c>
      <c r="J24" s="30">
        <f t="shared" si="2"/>
        <v>-30.118046333672655</v>
      </c>
      <c r="K24" s="31">
        <f t="shared" si="3"/>
        <v>-23.18439415216826</v>
      </c>
      <c r="L24" s="84">
        <v>466886001</v>
      </c>
      <c r="M24" s="85">
        <v>511197001</v>
      </c>
      <c r="N24" s="32">
        <f t="shared" si="4"/>
        <v>-42.424594349745774</v>
      </c>
      <c r="O24" s="31">
        <f t="shared" si="5"/>
        <v>-30.111030326643096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466886001</v>
      </c>
      <c r="M25" s="85">
        <v>511197001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737460493</v>
      </c>
      <c r="D26" s="67">
        <v>466886001</v>
      </c>
      <c r="E26" s="68">
        <f t="shared" si="0"/>
        <v>-270574492</v>
      </c>
      <c r="F26" s="66">
        <f>SUM(F22:F24)</f>
        <v>757923685</v>
      </c>
      <c r="G26" s="67">
        <v>511197001</v>
      </c>
      <c r="H26" s="68">
        <f t="shared" si="1"/>
        <v>-246726684</v>
      </c>
      <c r="I26" s="68">
        <v>535034000</v>
      </c>
      <c r="J26" s="43">
        <f t="shared" si="2"/>
        <v>-36.69003215335632</v>
      </c>
      <c r="K26" s="36">
        <f t="shared" si="3"/>
        <v>-32.55297187341493</v>
      </c>
      <c r="L26" s="89">
        <v>466886001</v>
      </c>
      <c r="M26" s="87">
        <v>511197001</v>
      </c>
      <c r="N26" s="37">
        <f t="shared" si="4"/>
        <v>-57.95301024671331</v>
      </c>
      <c r="O26" s="36">
        <f t="shared" si="5"/>
        <v>-48.26450145782448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719960493</v>
      </c>
      <c r="D28" s="64">
        <v>457776001</v>
      </c>
      <c r="E28" s="65">
        <f t="shared" si="0"/>
        <v>-262184492</v>
      </c>
      <c r="F28" s="63">
        <v>734923685</v>
      </c>
      <c r="G28" s="64">
        <v>508760001</v>
      </c>
      <c r="H28" s="65">
        <f t="shared" si="1"/>
        <v>-226163684</v>
      </c>
      <c r="I28" s="65">
        <v>532430000</v>
      </c>
      <c r="J28" s="30">
        <f t="shared" si="2"/>
        <v>-36.41651098208246</v>
      </c>
      <c r="K28" s="31">
        <f t="shared" si="3"/>
        <v>-30.77376448957418</v>
      </c>
      <c r="L28" s="84">
        <v>466886001</v>
      </c>
      <c r="M28" s="85">
        <v>511197001</v>
      </c>
      <c r="N28" s="32">
        <f t="shared" si="4"/>
        <v>-56.15599770360217</v>
      </c>
      <c r="O28" s="31">
        <f t="shared" si="5"/>
        <v>-44.241981771720134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466886001</v>
      </c>
      <c r="M29" s="85">
        <v>511197001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466886001</v>
      </c>
      <c r="M30" s="85">
        <v>511197001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2310000</v>
      </c>
      <c r="E31" s="65">
        <f t="shared" si="0"/>
        <v>2310000</v>
      </c>
      <c r="F31" s="63">
        <v>0</v>
      </c>
      <c r="G31" s="64">
        <v>2437000</v>
      </c>
      <c r="H31" s="65">
        <f t="shared" si="1"/>
        <v>2437000</v>
      </c>
      <c r="I31" s="65">
        <v>2604000</v>
      </c>
      <c r="J31" s="30">
        <f t="shared" si="2"/>
        <v>0</v>
      </c>
      <c r="K31" s="31">
        <f t="shared" si="3"/>
        <v>0</v>
      </c>
      <c r="L31" s="84">
        <v>466886001</v>
      </c>
      <c r="M31" s="85">
        <v>511197001</v>
      </c>
      <c r="N31" s="32">
        <f t="shared" si="4"/>
        <v>0.4947674582344138</v>
      </c>
      <c r="O31" s="31">
        <f t="shared" si="5"/>
        <v>0.47672423649449386</v>
      </c>
      <c r="P31" s="6"/>
      <c r="Q31" s="33"/>
    </row>
    <row r="32" spans="1:17" ht="12.75">
      <c r="A32" s="7"/>
      <c r="B32" s="29" t="s">
        <v>36</v>
      </c>
      <c r="C32" s="63">
        <v>17500000</v>
      </c>
      <c r="D32" s="64">
        <v>6800000</v>
      </c>
      <c r="E32" s="65">
        <f t="shared" si="0"/>
        <v>-10700000</v>
      </c>
      <c r="F32" s="63">
        <v>23000000</v>
      </c>
      <c r="G32" s="64">
        <v>0</v>
      </c>
      <c r="H32" s="65">
        <f t="shared" si="1"/>
        <v>-23000000</v>
      </c>
      <c r="I32" s="65">
        <v>0</v>
      </c>
      <c r="J32" s="30">
        <f t="shared" si="2"/>
        <v>-61.142857142857146</v>
      </c>
      <c r="K32" s="31">
        <f t="shared" si="3"/>
        <v>-100</v>
      </c>
      <c r="L32" s="84">
        <v>466886001</v>
      </c>
      <c r="M32" s="85">
        <v>511197001</v>
      </c>
      <c r="N32" s="32">
        <f t="shared" si="4"/>
        <v>-2.2917800013455536</v>
      </c>
      <c r="O32" s="31">
        <f t="shared" si="5"/>
        <v>-4.4992439225988345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737460493</v>
      </c>
      <c r="D33" s="82">
        <v>466886001</v>
      </c>
      <c r="E33" s="83">
        <f t="shared" si="0"/>
        <v>-270574492</v>
      </c>
      <c r="F33" s="81">
        <f>SUM(F28:F32)</f>
        <v>757923685</v>
      </c>
      <c r="G33" s="82">
        <v>511197001</v>
      </c>
      <c r="H33" s="83">
        <f t="shared" si="1"/>
        <v>-246726684</v>
      </c>
      <c r="I33" s="83">
        <v>535034000</v>
      </c>
      <c r="J33" s="58">
        <f t="shared" si="2"/>
        <v>-36.69003215335632</v>
      </c>
      <c r="K33" s="59">
        <f t="shared" si="3"/>
        <v>-32.55297187341493</v>
      </c>
      <c r="L33" s="96">
        <v>466886001</v>
      </c>
      <c r="M33" s="97">
        <v>511197001</v>
      </c>
      <c r="N33" s="60">
        <f t="shared" si="4"/>
        <v>-57.95301024671331</v>
      </c>
      <c r="O33" s="59">
        <f t="shared" si="5"/>
        <v>-48.26450145782448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F8" activeCellId="1" sqref="C8:C33 F8:F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18698153</v>
      </c>
      <c r="D8" s="64">
        <v>18538486</v>
      </c>
      <c r="E8" s="65">
        <f>($D8-$C8)</f>
        <v>-159667</v>
      </c>
      <c r="F8" s="63">
        <v>19707853</v>
      </c>
      <c r="G8" s="64">
        <v>19391256</v>
      </c>
      <c r="H8" s="65">
        <f>($G8-$F8)</f>
        <v>-316597</v>
      </c>
      <c r="I8" s="65">
        <v>20283254</v>
      </c>
      <c r="J8" s="30">
        <f>IF($C8=0,0,($E8/$C8)*100)</f>
        <v>-0.8539185661813763</v>
      </c>
      <c r="K8" s="31">
        <f>IF($F8=0,0,($H8/$F8)*100)</f>
        <v>-1.606450991896479</v>
      </c>
      <c r="L8" s="84">
        <v>415795588</v>
      </c>
      <c r="M8" s="85">
        <v>435558814</v>
      </c>
      <c r="N8" s="32">
        <f>IF($L8=0,0,($E8/$L8)*100)</f>
        <v>-0.03840035936119649</v>
      </c>
      <c r="O8" s="31">
        <f>IF($M8=0,0,($H8/$M8)*100)</f>
        <v>-0.07268754295028455</v>
      </c>
      <c r="P8" s="6"/>
      <c r="Q8" s="33"/>
    </row>
    <row r="9" spans="1:17" ht="12.75">
      <c r="A9" s="3"/>
      <c r="B9" s="29" t="s">
        <v>16</v>
      </c>
      <c r="C9" s="63">
        <v>36269162</v>
      </c>
      <c r="D9" s="64">
        <v>22135760</v>
      </c>
      <c r="E9" s="65">
        <f>($D9-$C9)</f>
        <v>-14133402</v>
      </c>
      <c r="F9" s="63">
        <v>38227700</v>
      </c>
      <c r="G9" s="64">
        <v>22897170</v>
      </c>
      <c r="H9" s="65">
        <f>($G9-$F9)</f>
        <v>-15330530</v>
      </c>
      <c r="I9" s="65">
        <v>23950441</v>
      </c>
      <c r="J9" s="30">
        <f>IF($C9=0,0,($E9/$C9)*100)</f>
        <v>-38.96809636792821</v>
      </c>
      <c r="K9" s="31">
        <f>IF($F9=0,0,($H9/$F9)*100)</f>
        <v>-40.10319741967212</v>
      </c>
      <c r="L9" s="84">
        <v>415795588</v>
      </c>
      <c r="M9" s="85">
        <v>435558814</v>
      </c>
      <c r="N9" s="32">
        <f>IF($L9=0,0,($E9/$L9)*100)</f>
        <v>-3.399122647737186</v>
      </c>
      <c r="O9" s="31">
        <f>IF($M9=0,0,($H9/$M9)*100)</f>
        <v>-3.5197382092237954</v>
      </c>
      <c r="P9" s="6"/>
      <c r="Q9" s="33"/>
    </row>
    <row r="10" spans="1:17" ht="12.75">
      <c r="A10" s="3"/>
      <c r="B10" s="29" t="s">
        <v>17</v>
      </c>
      <c r="C10" s="63">
        <v>372577327</v>
      </c>
      <c r="D10" s="64">
        <v>375121342</v>
      </c>
      <c r="E10" s="65">
        <f aca="true" t="shared" si="0" ref="E10:E33">($D10-$C10)</f>
        <v>2544015</v>
      </c>
      <c r="F10" s="63">
        <v>398275833</v>
      </c>
      <c r="G10" s="64">
        <v>393270388</v>
      </c>
      <c r="H10" s="65">
        <f aca="true" t="shared" si="1" ref="H10:H33">($G10-$F10)</f>
        <v>-5005445</v>
      </c>
      <c r="I10" s="65">
        <v>419183243</v>
      </c>
      <c r="J10" s="30">
        <f aca="true" t="shared" si="2" ref="J10:J33">IF($C10=0,0,($E10/$C10)*100)</f>
        <v>0.6828153018554454</v>
      </c>
      <c r="K10" s="31">
        <f aca="true" t="shared" si="3" ref="K10:K33">IF($F10=0,0,($H10/$F10)*100)</f>
        <v>-1.2567784899969063</v>
      </c>
      <c r="L10" s="84">
        <v>415795588</v>
      </c>
      <c r="M10" s="85">
        <v>435558814</v>
      </c>
      <c r="N10" s="32">
        <f aca="true" t="shared" si="4" ref="N10:N33">IF($L10=0,0,($E10/$L10)*100)</f>
        <v>0.6118427115200654</v>
      </c>
      <c r="O10" s="31">
        <f aca="true" t="shared" si="5" ref="O10:O33">IF($M10=0,0,($H10/$M10)*100)</f>
        <v>-1.1492007139132305</v>
      </c>
      <c r="P10" s="6"/>
      <c r="Q10" s="33"/>
    </row>
    <row r="11" spans="1:17" ht="16.5">
      <c r="A11" s="7"/>
      <c r="B11" s="34" t="s">
        <v>18</v>
      </c>
      <c r="C11" s="66">
        <f>SUM(C8:C10)</f>
        <v>427544642</v>
      </c>
      <c r="D11" s="67">
        <v>415795588</v>
      </c>
      <c r="E11" s="68">
        <f t="shared" si="0"/>
        <v>-11749054</v>
      </c>
      <c r="F11" s="66">
        <f>SUM(F8:F10)</f>
        <v>456211386</v>
      </c>
      <c r="G11" s="67">
        <v>435558814</v>
      </c>
      <c r="H11" s="68">
        <f t="shared" si="1"/>
        <v>-20652572</v>
      </c>
      <c r="I11" s="68">
        <v>463416938</v>
      </c>
      <c r="J11" s="35">
        <f t="shared" si="2"/>
        <v>-2.748029760129704</v>
      </c>
      <c r="K11" s="36">
        <f t="shared" si="3"/>
        <v>-4.526974256622346</v>
      </c>
      <c r="L11" s="86">
        <v>415795588</v>
      </c>
      <c r="M11" s="87">
        <v>435558814</v>
      </c>
      <c r="N11" s="37">
        <f t="shared" si="4"/>
        <v>-2.8256802955783167</v>
      </c>
      <c r="O11" s="36">
        <f t="shared" si="5"/>
        <v>-4.74162646608731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115063034</v>
      </c>
      <c r="D13" s="64">
        <v>119396108</v>
      </c>
      <c r="E13" s="65">
        <f t="shared" si="0"/>
        <v>4333074</v>
      </c>
      <c r="F13" s="63">
        <v>123002714</v>
      </c>
      <c r="G13" s="64">
        <v>126857763</v>
      </c>
      <c r="H13" s="65">
        <f t="shared" si="1"/>
        <v>3855049</v>
      </c>
      <c r="I13" s="65">
        <v>134891194</v>
      </c>
      <c r="J13" s="30">
        <f t="shared" si="2"/>
        <v>3.7658263035198605</v>
      </c>
      <c r="K13" s="31">
        <f t="shared" si="3"/>
        <v>3.1341170244422414</v>
      </c>
      <c r="L13" s="84">
        <v>360352591</v>
      </c>
      <c r="M13" s="85">
        <v>382174740</v>
      </c>
      <c r="N13" s="32">
        <f t="shared" si="4"/>
        <v>1.2024539598773136</v>
      </c>
      <c r="O13" s="31">
        <f t="shared" si="5"/>
        <v>1.0087137103828474</v>
      </c>
      <c r="P13" s="6"/>
      <c r="Q13" s="33"/>
    </row>
    <row r="14" spans="1:17" ht="12.75">
      <c r="A14" s="3"/>
      <c r="B14" s="29" t="s">
        <v>21</v>
      </c>
      <c r="C14" s="63">
        <v>2169523</v>
      </c>
      <c r="D14" s="64">
        <v>2150991</v>
      </c>
      <c r="E14" s="65">
        <f t="shared" si="0"/>
        <v>-18532</v>
      </c>
      <c r="F14" s="63">
        <v>2286676</v>
      </c>
      <c r="G14" s="64">
        <v>2249937</v>
      </c>
      <c r="H14" s="65">
        <f t="shared" si="1"/>
        <v>-36739</v>
      </c>
      <c r="I14" s="65">
        <v>2353433</v>
      </c>
      <c r="J14" s="30">
        <f t="shared" si="2"/>
        <v>-0.8541969824703403</v>
      </c>
      <c r="K14" s="31">
        <f t="shared" si="3"/>
        <v>-1.606655249803645</v>
      </c>
      <c r="L14" s="84">
        <v>360352591</v>
      </c>
      <c r="M14" s="85">
        <v>382174740</v>
      </c>
      <c r="N14" s="32">
        <f t="shared" si="4"/>
        <v>-0.0051427408773647475</v>
      </c>
      <c r="O14" s="31">
        <f t="shared" si="5"/>
        <v>-0.009613141883736218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360352591</v>
      </c>
      <c r="M15" s="85">
        <v>382174740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18956801</v>
      </c>
      <c r="D16" s="64">
        <v>19389506</v>
      </c>
      <c r="E16" s="65">
        <f t="shared" si="0"/>
        <v>432705</v>
      </c>
      <c r="F16" s="63">
        <v>19980468</v>
      </c>
      <c r="G16" s="64">
        <v>20281424</v>
      </c>
      <c r="H16" s="65">
        <f t="shared" si="1"/>
        <v>300956</v>
      </c>
      <c r="I16" s="65">
        <v>21214369</v>
      </c>
      <c r="J16" s="30">
        <f t="shared" si="2"/>
        <v>2.282584493027067</v>
      </c>
      <c r="K16" s="31">
        <f t="shared" si="3"/>
        <v>1.5062510047312205</v>
      </c>
      <c r="L16" s="84">
        <v>360352591</v>
      </c>
      <c r="M16" s="85">
        <v>382174740</v>
      </c>
      <c r="N16" s="32">
        <f t="shared" si="4"/>
        <v>0.12007822638355886</v>
      </c>
      <c r="O16" s="31">
        <f t="shared" si="5"/>
        <v>0.07874827101341131</v>
      </c>
      <c r="P16" s="6"/>
      <c r="Q16" s="33"/>
    </row>
    <row r="17" spans="1:17" ht="12.75">
      <c r="A17" s="3"/>
      <c r="B17" s="29" t="s">
        <v>23</v>
      </c>
      <c r="C17" s="63">
        <v>173315940</v>
      </c>
      <c r="D17" s="64">
        <v>219415986</v>
      </c>
      <c r="E17" s="65">
        <f t="shared" si="0"/>
        <v>46100046</v>
      </c>
      <c r="F17" s="63">
        <v>182741603</v>
      </c>
      <c r="G17" s="64">
        <v>232785616</v>
      </c>
      <c r="H17" s="65">
        <f t="shared" si="1"/>
        <v>50044013</v>
      </c>
      <c r="I17" s="65">
        <v>250573458</v>
      </c>
      <c r="J17" s="42">
        <f t="shared" si="2"/>
        <v>26.598849476857122</v>
      </c>
      <c r="K17" s="31">
        <f t="shared" si="3"/>
        <v>27.38512313476861</v>
      </c>
      <c r="L17" s="88">
        <v>360352591</v>
      </c>
      <c r="M17" s="85">
        <v>382174740</v>
      </c>
      <c r="N17" s="32">
        <f t="shared" si="4"/>
        <v>12.793038582592015</v>
      </c>
      <c r="O17" s="31">
        <f t="shared" si="5"/>
        <v>13.094537069613759</v>
      </c>
      <c r="P17" s="6"/>
      <c r="Q17" s="33"/>
    </row>
    <row r="18" spans="1:17" ht="16.5">
      <c r="A18" s="3"/>
      <c r="B18" s="34" t="s">
        <v>24</v>
      </c>
      <c r="C18" s="66">
        <f>SUM(C13:C17)</f>
        <v>309505298</v>
      </c>
      <c r="D18" s="67">
        <v>360352591</v>
      </c>
      <c r="E18" s="68">
        <f t="shared" si="0"/>
        <v>50847293</v>
      </c>
      <c r="F18" s="66">
        <f>SUM(F13:F17)</f>
        <v>328011461</v>
      </c>
      <c r="G18" s="67">
        <v>382174740</v>
      </c>
      <c r="H18" s="68">
        <f t="shared" si="1"/>
        <v>54163279</v>
      </c>
      <c r="I18" s="68">
        <v>409032454</v>
      </c>
      <c r="J18" s="43">
        <f t="shared" si="2"/>
        <v>16.428569503840933</v>
      </c>
      <c r="K18" s="36">
        <f t="shared" si="3"/>
        <v>16.512617831972644</v>
      </c>
      <c r="L18" s="89">
        <v>360352591</v>
      </c>
      <c r="M18" s="87">
        <v>382174740</v>
      </c>
      <c r="N18" s="37">
        <f t="shared" si="4"/>
        <v>14.110428027975521</v>
      </c>
      <c r="O18" s="36">
        <f t="shared" si="5"/>
        <v>14.17238590912628</v>
      </c>
      <c r="P18" s="6"/>
      <c r="Q18" s="38"/>
    </row>
    <row r="19" spans="1:17" ht="16.5">
      <c r="A19" s="44"/>
      <c r="B19" s="45" t="s">
        <v>25</v>
      </c>
      <c r="C19" s="72">
        <f>C11-C18</f>
        <v>118039344</v>
      </c>
      <c r="D19" s="73">
        <v>55442997</v>
      </c>
      <c r="E19" s="74">
        <f t="shared" si="0"/>
        <v>-62596347</v>
      </c>
      <c r="F19" s="75">
        <f>F11-F18</f>
        <v>128199925</v>
      </c>
      <c r="G19" s="76">
        <v>53384074</v>
      </c>
      <c r="H19" s="77">
        <f t="shared" si="1"/>
        <v>-74815851</v>
      </c>
      <c r="I19" s="77">
        <v>54384484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119672000</v>
      </c>
      <c r="M22" s="85">
        <v>125086957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103789293</v>
      </c>
      <c r="D23" s="64">
        <v>55443000</v>
      </c>
      <c r="E23" s="65">
        <f t="shared" si="0"/>
        <v>-48346293</v>
      </c>
      <c r="F23" s="63">
        <v>116658270</v>
      </c>
      <c r="G23" s="64">
        <v>53962958</v>
      </c>
      <c r="H23" s="65">
        <f t="shared" si="1"/>
        <v>-62695312</v>
      </c>
      <c r="I23" s="65">
        <v>54990000</v>
      </c>
      <c r="J23" s="30">
        <f t="shared" si="2"/>
        <v>-46.581195037141256</v>
      </c>
      <c r="K23" s="31">
        <f t="shared" si="3"/>
        <v>-53.7427067965263</v>
      </c>
      <c r="L23" s="84">
        <v>119672000</v>
      </c>
      <c r="M23" s="85">
        <v>125086957</v>
      </c>
      <c r="N23" s="32">
        <f t="shared" si="4"/>
        <v>-40.39900143726185</v>
      </c>
      <c r="O23" s="31">
        <f t="shared" si="5"/>
        <v>-50.12138235963322</v>
      </c>
      <c r="P23" s="6"/>
      <c r="Q23" s="33"/>
    </row>
    <row r="24" spans="1:17" ht="12.75">
      <c r="A24" s="7"/>
      <c r="B24" s="29" t="s">
        <v>29</v>
      </c>
      <c r="C24" s="63">
        <v>82033000</v>
      </c>
      <c r="D24" s="64">
        <v>64229000</v>
      </c>
      <c r="E24" s="65">
        <f t="shared" si="0"/>
        <v>-17804000</v>
      </c>
      <c r="F24" s="63">
        <v>83892955</v>
      </c>
      <c r="G24" s="64">
        <v>71123999</v>
      </c>
      <c r="H24" s="65">
        <f t="shared" si="1"/>
        <v>-12768956</v>
      </c>
      <c r="I24" s="65">
        <v>72707001</v>
      </c>
      <c r="J24" s="30">
        <f t="shared" si="2"/>
        <v>-21.703460802360024</v>
      </c>
      <c r="K24" s="31">
        <f t="shared" si="3"/>
        <v>-15.220534310658149</v>
      </c>
      <c r="L24" s="84">
        <v>119672000</v>
      </c>
      <c r="M24" s="85">
        <v>125086957</v>
      </c>
      <c r="N24" s="32">
        <f t="shared" si="4"/>
        <v>-14.877331372417943</v>
      </c>
      <c r="O24" s="31">
        <f t="shared" si="5"/>
        <v>-10.208063499378277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119672000</v>
      </c>
      <c r="M25" s="85">
        <v>125086957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185822293</v>
      </c>
      <c r="D26" s="67">
        <v>119672000</v>
      </c>
      <c r="E26" s="68">
        <f t="shared" si="0"/>
        <v>-66150293</v>
      </c>
      <c r="F26" s="66">
        <f>SUM(F22:F24)</f>
        <v>200551225</v>
      </c>
      <c r="G26" s="67">
        <v>125086957</v>
      </c>
      <c r="H26" s="68">
        <f t="shared" si="1"/>
        <v>-75464268</v>
      </c>
      <c r="I26" s="68">
        <v>127697001</v>
      </c>
      <c r="J26" s="43">
        <f t="shared" si="2"/>
        <v>-35.59868513731019</v>
      </c>
      <c r="K26" s="36">
        <f t="shared" si="3"/>
        <v>-37.62842535616524</v>
      </c>
      <c r="L26" s="89">
        <v>119672000</v>
      </c>
      <c r="M26" s="87">
        <v>125086957</v>
      </c>
      <c r="N26" s="37">
        <f t="shared" si="4"/>
        <v>-55.27633280967979</v>
      </c>
      <c r="O26" s="36">
        <f t="shared" si="5"/>
        <v>-60.3294458590115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119672000</v>
      </c>
      <c r="M28" s="85">
        <v>125086957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9500000</v>
      </c>
      <c r="D29" s="64">
        <v>8110000</v>
      </c>
      <c r="E29" s="65">
        <f t="shared" si="0"/>
        <v>-1390000</v>
      </c>
      <c r="F29" s="63">
        <v>17491920</v>
      </c>
      <c r="G29" s="64">
        <v>11000000</v>
      </c>
      <c r="H29" s="65">
        <f t="shared" si="1"/>
        <v>-6491920</v>
      </c>
      <c r="I29" s="65">
        <v>12300000</v>
      </c>
      <c r="J29" s="30">
        <f t="shared" si="2"/>
        <v>-14.631578947368421</v>
      </c>
      <c r="K29" s="31">
        <f t="shared" si="3"/>
        <v>-37.11382169596019</v>
      </c>
      <c r="L29" s="84">
        <v>119672000</v>
      </c>
      <c r="M29" s="85">
        <v>125086957</v>
      </c>
      <c r="N29" s="32">
        <f t="shared" si="4"/>
        <v>-1.1615081222006818</v>
      </c>
      <c r="O29" s="31">
        <f t="shared" si="5"/>
        <v>-5.189925597118811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119672000</v>
      </c>
      <c r="M30" s="85">
        <v>125086957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130513040</v>
      </c>
      <c r="D31" s="64">
        <v>55071375</v>
      </c>
      <c r="E31" s="65">
        <f t="shared" si="0"/>
        <v>-75441665</v>
      </c>
      <c r="F31" s="63">
        <v>145869890</v>
      </c>
      <c r="G31" s="64">
        <v>84408662</v>
      </c>
      <c r="H31" s="65">
        <f t="shared" si="1"/>
        <v>-61461228</v>
      </c>
      <c r="I31" s="65">
        <v>107547001</v>
      </c>
      <c r="J31" s="30">
        <f t="shared" si="2"/>
        <v>-57.80392901736102</v>
      </c>
      <c r="K31" s="31">
        <f t="shared" si="3"/>
        <v>-42.13428007658058</v>
      </c>
      <c r="L31" s="84">
        <v>119672000</v>
      </c>
      <c r="M31" s="85">
        <v>125086957</v>
      </c>
      <c r="N31" s="32">
        <f t="shared" si="4"/>
        <v>-63.04036449628986</v>
      </c>
      <c r="O31" s="31">
        <f t="shared" si="5"/>
        <v>-49.13480148054125</v>
      </c>
      <c r="P31" s="6"/>
      <c r="Q31" s="33"/>
    </row>
    <row r="32" spans="1:17" ht="12.75">
      <c r="A32" s="7"/>
      <c r="B32" s="29" t="s">
        <v>36</v>
      </c>
      <c r="C32" s="63">
        <v>51343949</v>
      </c>
      <c r="D32" s="64">
        <v>56490625</v>
      </c>
      <c r="E32" s="65">
        <f t="shared" si="0"/>
        <v>5146676</v>
      </c>
      <c r="F32" s="63">
        <v>43025824</v>
      </c>
      <c r="G32" s="64">
        <v>29678295</v>
      </c>
      <c r="H32" s="65">
        <f t="shared" si="1"/>
        <v>-13347529</v>
      </c>
      <c r="I32" s="65">
        <v>7850000</v>
      </c>
      <c r="J32" s="30">
        <f t="shared" si="2"/>
        <v>10.023919274304358</v>
      </c>
      <c r="K32" s="31">
        <f t="shared" si="3"/>
        <v>-31.02213452088681</v>
      </c>
      <c r="L32" s="84">
        <v>119672000</v>
      </c>
      <c r="M32" s="85">
        <v>125086957</v>
      </c>
      <c r="N32" s="32">
        <f t="shared" si="4"/>
        <v>4.300651781536199</v>
      </c>
      <c r="O32" s="31">
        <f t="shared" si="5"/>
        <v>-10.670600132993883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191356989</v>
      </c>
      <c r="D33" s="82">
        <v>119672000</v>
      </c>
      <c r="E33" s="83">
        <f t="shared" si="0"/>
        <v>-71684989</v>
      </c>
      <c r="F33" s="81">
        <f>SUM(F28:F32)</f>
        <v>206387634</v>
      </c>
      <c r="G33" s="82">
        <v>125086957</v>
      </c>
      <c r="H33" s="83">
        <f t="shared" si="1"/>
        <v>-81300677</v>
      </c>
      <c r="I33" s="83">
        <v>127697001</v>
      </c>
      <c r="J33" s="58">
        <f t="shared" si="2"/>
        <v>-37.461390553129995</v>
      </c>
      <c r="K33" s="59">
        <f t="shared" si="3"/>
        <v>-39.39222298560775</v>
      </c>
      <c r="L33" s="96">
        <v>119672000</v>
      </c>
      <c r="M33" s="97">
        <v>125086957</v>
      </c>
      <c r="N33" s="60">
        <f t="shared" si="4"/>
        <v>-59.90122083695434</v>
      </c>
      <c r="O33" s="59">
        <f t="shared" si="5"/>
        <v>-64.99532721065394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118469600</v>
      </c>
      <c r="D8" s="64">
        <v>132500000</v>
      </c>
      <c r="E8" s="65">
        <f>($D8-$C8)</f>
        <v>14030400</v>
      </c>
      <c r="F8" s="63">
        <v>124866958</v>
      </c>
      <c r="G8" s="64">
        <v>138595000</v>
      </c>
      <c r="H8" s="65">
        <f>($G8-$F8)</f>
        <v>13728042</v>
      </c>
      <c r="I8" s="65">
        <v>144970369</v>
      </c>
      <c r="J8" s="30">
        <f>IF($C8=0,0,($E8/$C8)*100)</f>
        <v>11.843038214022839</v>
      </c>
      <c r="K8" s="31">
        <f>IF($F8=0,0,($H8/$F8)*100)</f>
        <v>10.994135053726543</v>
      </c>
      <c r="L8" s="84">
        <v>1316707182</v>
      </c>
      <c r="M8" s="85">
        <v>1383094927</v>
      </c>
      <c r="N8" s="32">
        <f>IF($L8=0,0,($E8/$L8)*100)</f>
        <v>1.0655672112829715</v>
      </c>
      <c r="O8" s="31">
        <f>IF($M8=0,0,($H8/$M8)*100)</f>
        <v>0.9925596379546261</v>
      </c>
      <c r="P8" s="6"/>
      <c r="Q8" s="33"/>
    </row>
    <row r="9" spans="1:17" ht="12.75">
      <c r="A9" s="3"/>
      <c r="B9" s="29" t="s">
        <v>16</v>
      </c>
      <c r="C9" s="63">
        <v>643239500</v>
      </c>
      <c r="D9" s="64">
        <v>606617132</v>
      </c>
      <c r="E9" s="65">
        <f>($D9-$C9)</f>
        <v>-36622368</v>
      </c>
      <c r="F9" s="63">
        <v>677164433</v>
      </c>
      <c r="G9" s="64">
        <v>634537522</v>
      </c>
      <c r="H9" s="65">
        <f>($G9-$F9)</f>
        <v>-42626911</v>
      </c>
      <c r="I9" s="65">
        <v>663743037</v>
      </c>
      <c r="J9" s="30">
        <f>IF($C9=0,0,($E9/$C9)*100)</f>
        <v>-5.6934264764523945</v>
      </c>
      <c r="K9" s="31">
        <f>IF($F9=0,0,($H9/$F9)*100)</f>
        <v>-6.29491286350534</v>
      </c>
      <c r="L9" s="84">
        <v>1316707182</v>
      </c>
      <c r="M9" s="85">
        <v>1383094927</v>
      </c>
      <c r="N9" s="32">
        <f>IF($L9=0,0,($E9/$L9)*100)</f>
        <v>-2.781360085267614</v>
      </c>
      <c r="O9" s="31">
        <f>IF($M9=0,0,($H9/$M9)*100)</f>
        <v>-3.081994602674152</v>
      </c>
      <c r="P9" s="6"/>
      <c r="Q9" s="33"/>
    </row>
    <row r="10" spans="1:17" ht="12.75">
      <c r="A10" s="3"/>
      <c r="B10" s="29" t="s">
        <v>17</v>
      </c>
      <c r="C10" s="63">
        <v>583219329</v>
      </c>
      <c r="D10" s="64">
        <v>577590050</v>
      </c>
      <c r="E10" s="65">
        <f aca="true" t="shared" si="0" ref="E10:E33">($D10-$C10)</f>
        <v>-5629279</v>
      </c>
      <c r="F10" s="63">
        <v>610836776</v>
      </c>
      <c r="G10" s="64">
        <v>609962405</v>
      </c>
      <c r="H10" s="65">
        <f aca="true" t="shared" si="1" ref="H10:H33">($G10-$F10)</f>
        <v>-874371</v>
      </c>
      <c r="I10" s="65">
        <v>645600627</v>
      </c>
      <c r="J10" s="30">
        <f aca="true" t="shared" si="2" ref="J10:J33">IF($C10=0,0,($E10/$C10)*100)</f>
        <v>-0.9652078935127336</v>
      </c>
      <c r="K10" s="31">
        <f aca="true" t="shared" si="3" ref="K10:K33">IF($F10=0,0,($H10/$F10)*100)</f>
        <v>-0.14314314958665814</v>
      </c>
      <c r="L10" s="84">
        <v>1316707182</v>
      </c>
      <c r="M10" s="85">
        <v>1383094927</v>
      </c>
      <c r="N10" s="32">
        <f aca="true" t="shared" si="4" ref="N10:N33">IF($L10=0,0,($E10/$L10)*100)</f>
        <v>-0.42752702172167534</v>
      </c>
      <c r="O10" s="31">
        <f aca="true" t="shared" si="5" ref="O10:O33">IF($M10=0,0,($H10/$M10)*100)</f>
        <v>-0.0632184373560355</v>
      </c>
      <c r="P10" s="6"/>
      <c r="Q10" s="33"/>
    </row>
    <row r="11" spans="1:17" ht="16.5">
      <c r="A11" s="7"/>
      <c r="B11" s="34" t="s">
        <v>18</v>
      </c>
      <c r="C11" s="66">
        <f>SUM(C8:C10)</f>
        <v>1344928429</v>
      </c>
      <c r="D11" s="67">
        <v>1316707182</v>
      </c>
      <c r="E11" s="68">
        <f t="shared" si="0"/>
        <v>-28221247</v>
      </c>
      <c r="F11" s="66">
        <f>SUM(F8:F10)</f>
        <v>1412868167</v>
      </c>
      <c r="G11" s="67">
        <v>1383094927</v>
      </c>
      <c r="H11" s="68">
        <f t="shared" si="1"/>
        <v>-29773240</v>
      </c>
      <c r="I11" s="68">
        <v>1454314033</v>
      </c>
      <c r="J11" s="35">
        <f t="shared" si="2"/>
        <v>-2.0983456362048543</v>
      </c>
      <c r="K11" s="36">
        <f t="shared" si="3"/>
        <v>-2.107290736347944</v>
      </c>
      <c r="L11" s="86">
        <v>1316707182</v>
      </c>
      <c r="M11" s="87">
        <v>1383094927</v>
      </c>
      <c r="N11" s="37">
        <f t="shared" si="4"/>
        <v>-2.143319895706318</v>
      </c>
      <c r="O11" s="36">
        <f t="shared" si="5"/>
        <v>-2.152653402075561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376969591</v>
      </c>
      <c r="D13" s="64">
        <v>345564119</v>
      </c>
      <c r="E13" s="65">
        <f t="shared" si="0"/>
        <v>-31405472</v>
      </c>
      <c r="F13" s="63">
        <v>397452681</v>
      </c>
      <c r="G13" s="64">
        <v>361695788</v>
      </c>
      <c r="H13" s="65">
        <f t="shared" si="1"/>
        <v>-35756893</v>
      </c>
      <c r="I13" s="65">
        <v>378592864</v>
      </c>
      <c r="J13" s="30">
        <f t="shared" si="2"/>
        <v>-8.331035911063713</v>
      </c>
      <c r="K13" s="31">
        <f t="shared" si="3"/>
        <v>-8.996515738687394</v>
      </c>
      <c r="L13" s="84">
        <v>1287355041</v>
      </c>
      <c r="M13" s="85">
        <v>1330222573</v>
      </c>
      <c r="N13" s="32">
        <f t="shared" si="4"/>
        <v>-2.439534627184483</v>
      </c>
      <c r="O13" s="31">
        <f t="shared" si="5"/>
        <v>-2.6880383573223274</v>
      </c>
      <c r="P13" s="6"/>
      <c r="Q13" s="33"/>
    </row>
    <row r="14" spans="1:17" ht="12.75">
      <c r="A14" s="3"/>
      <c r="B14" s="29" t="s">
        <v>21</v>
      </c>
      <c r="C14" s="63">
        <v>76520400</v>
      </c>
      <c r="D14" s="64">
        <v>70035699</v>
      </c>
      <c r="E14" s="65">
        <f t="shared" si="0"/>
        <v>-6484701</v>
      </c>
      <c r="F14" s="63">
        <v>80652502</v>
      </c>
      <c r="G14" s="64">
        <v>73257342</v>
      </c>
      <c r="H14" s="65">
        <f t="shared" si="1"/>
        <v>-7395160</v>
      </c>
      <c r="I14" s="65">
        <v>76627181</v>
      </c>
      <c r="J14" s="30">
        <f t="shared" si="2"/>
        <v>-8.474473473740336</v>
      </c>
      <c r="K14" s="31">
        <f t="shared" si="3"/>
        <v>-9.169163778700877</v>
      </c>
      <c r="L14" s="84">
        <v>1287355041</v>
      </c>
      <c r="M14" s="85">
        <v>1330222573</v>
      </c>
      <c r="N14" s="32">
        <f t="shared" si="4"/>
        <v>-0.5037228109941428</v>
      </c>
      <c r="O14" s="31">
        <f t="shared" si="5"/>
        <v>-0.5559340331537135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1287355041</v>
      </c>
      <c r="M15" s="85">
        <v>1330222573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424762000</v>
      </c>
      <c r="D16" s="64">
        <v>406187500</v>
      </c>
      <c r="E16" s="65">
        <f t="shared" si="0"/>
        <v>-18574500</v>
      </c>
      <c r="F16" s="63">
        <v>447699148</v>
      </c>
      <c r="G16" s="64">
        <v>428860000</v>
      </c>
      <c r="H16" s="65">
        <f t="shared" si="1"/>
        <v>-18839148</v>
      </c>
      <c r="I16" s="65">
        <v>448587560</v>
      </c>
      <c r="J16" s="30">
        <f t="shared" si="2"/>
        <v>-4.372919423112237</v>
      </c>
      <c r="K16" s="31">
        <f t="shared" si="3"/>
        <v>-4.207992819320711</v>
      </c>
      <c r="L16" s="84">
        <v>1287355041</v>
      </c>
      <c r="M16" s="85">
        <v>1330222573</v>
      </c>
      <c r="N16" s="32">
        <f t="shared" si="4"/>
        <v>-1.4428420605376726</v>
      </c>
      <c r="O16" s="31">
        <f t="shared" si="5"/>
        <v>-1.4162402880829779</v>
      </c>
      <c r="P16" s="6"/>
      <c r="Q16" s="33"/>
    </row>
    <row r="17" spans="1:17" ht="12.75">
      <c r="A17" s="3"/>
      <c r="B17" s="29" t="s">
        <v>23</v>
      </c>
      <c r="C17" s="63">
        <v>496469647</v>
      </c>
      <c r="D17" s="64">
        <v>465567723</v>
      </c>
      <c r="E17" s="65">
        <f t="shared" si="0"/>
        <v>-30901924</v>
      </c>
      <c r="F17" s="63">
        <v>502522758</v>
      </c>
      <c r="G17" s="64">
        <v>466409443</v>
      </c>
      <c r="H17" s="65">
        <f t="shared" si="1"/>
        <v>-36113315</v>
      </c>
      <c r="I17" s="65">
        <v>485259976</v>
      </c>
      <c r="J17" s="42">
        <f t="shared" si="2"/>
        <v>-6.224332985254987</v>
      </c>
      <c r="K17" s="31">
        <f t="shared" si="3"/>
        <v>-7.186403884219707</v>
      </c>
      <c r="L17" s="88">
        <v>1287355041</v>
      </c>
      <c r="M17" s="85">
        <v>1330222573</v>
      </c>
      <c r="N17" s="32">
        <f t="shared" si="4"/>
        <v>-2.4004196989818603</v>
      </c>
      <c r="O17" s="31">
        <f t="shared" si="5"/>
        <v>-2.7148325199861123</v>
      </c>
      <c r="P17" s="6"/>
      <c r="Q17" s="33"/>
    </row>
    <row r="18" spans="1:17" ht="16.5">
      <c r="A18" s="3"/>
      <c r="B18" s="34" t="s">
        <v>24</v>
      </c>
      <c r="C18" s="66">
        <f>SUM(C13:C17)</f>
        <v>1374721638</v>
      </c>
      <c r="D18" s="67">
        <v>1287355041</v>
      </c>
      <c r="E18" s="68">
        <f t="shared" si="0"/>
        <v>-87366597</v>
      </c>
      <c r="F18" s="66">
        <f>SUM(F13:F17)</f>
        <v>1428327089</v>
      </c>
      <c r="G18" s="67">
        <v>1330222573</v>
      </c>
      <c r="H18" s="68">
        <f t="shared" si="1"/>
        <v>-98104516</v>
      </c>
      <c r="I18" s="68">
        <v>1389067581</v>
      </c>
      <c r="J18" s="43">
        <f t="shared" si="2"/>
        <v>-6.355220910547709</v>
      </c>
      <c r="K18" s="36">
        <f t="shared" si="3"/>
        <v>-6.8684908908844475</v>
      </c>
      <c r="L18" s="89">
        <v>1287355041</v>
      </c>
      <c r="M18" s="87">
        <v>1330222573</v>
      </c>
      <c r="N18" s="37">
        <f t="shared" si="4"/>
        <v>-6.7865191976981585</v>
      </c>
      <c r="O18" s="36">
        <f t="shared" si="5"/>
        <v>-7.3750451985451315</v>
      </c>
      <c r="P18" s="6"/>
      <c r="Q18" s="38"/>
    </row>
    <row r="19" spans="1:17" ht="16.5">
      <c r="A19" s="44"/>
      <c r="B19" s="45" t="s">
        <v>25</v>
      </c>
      <c r="C19" s="72">
        <f>C11-C18</f>
        <v>-29793209</v>
      </c>
      <c r="D19" s="73">
        <v>29352141</v>
      </c>
      <c r="E19" s="74">
        <f t="shared" si="0"/>
        <v>59145350</v>
      </c>
      <c r="F19" s="75">
        <f>F11-F18</f>
        <v>-15458922</v>
      </c>
      <c r="G19" s="76">
        <v>52872354</v>
      </c>
      <c r="H19" s="77">
        <f t="shared" si="1"/>
        <v>68331276</v>
      </c>
      <c r="I19" s="77">
        <v>65246452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32371501</v>
      </c>
      <c r="D22" s="64">
        <v>22000000</v>
      </c>
      <c r="E22" s="65">
        <f t="shared" si="0"/>
        <v>-10371501</v>
      </c>
      <c r="F22" s="63">
        <v>2499567</v>
      </c>
      <c r="G22" s="64">
        <v>0</v>
      </c>
      <c r="H22" s="65">
        <f t="shared" si="1"/>
        <v>-2499567</v>
      </c>
      <c r="I22" s="65">
        <v>39</v>
      </c>
      <c r="J22" s="30">
        <f t="shared" si="2"/>
        <v>-32.038987008974345</v>
      </c>
      <c r="K22" s="31">
        <f t="shared" si="3"/>
        <v>-100</v>
      </c>
      <c r="L22" s="84">
        <v>130973034</v>
      </c>
      <c r="M22" s="85">
        <v>106148700</v>
      </c>
      <c r="N22" s="32">
        <f t="shared" si="4"/>
        <v>-7.918806401018395</v>
      </c>
      <c r="O22" s="31">
        <f t="shared" si="5"/>
        <v>-2.354778720794508</v>
      </c>
      <c r="P22" s="6"/>
      <c r="Q22" s="33"/>
    </row>
    <row r="23" spans="1:17" ht="12.75">
      <c r="A23" s="7"/>
      <c r="B23" s="29" t="s">
        <v>28</v>
      </c>
      <c r="C23" s="63">
        <v>29342790</v>
      </c>
      <c r="D23" s="64">
        <v>20035000</v>
      </c>
      <c r="E23" s="65">
        <f t="shared" si="0"/>
        <v>-9307790</v>
      </c>
      <c r="F23" s="63">
        <v>30104612</v>
      </c>
      <c r="G23" s="64">
        <v>9319000</v>
      </c>
      <c r="H23" s="65">
        <f t="shared" si="1"/>
        <v>-20785612</v>
      </c>
      <c r="I23" s="65">
        <v>9721445</v>
      </c>
      <c r="J23" s="30">
        <f t="shared" si="2"/>
        <v>-31.720875894896157</v>
      </c>
      <c r="K23" s="31">
        <f t="shared" si="3"/>
        <v>-69.04461017468022</v>
      </c>
      <c r="L23" s="84">
        <v>130973034</v>
      </c>
      <c r="M23" s="85">
        <v>106148700</v>
      </c>
      <c r="N23" s="32">
        <f t="shared" si="4"/>
        <v>-7.106646090217319</v>
      </c>
      <c r="O23" s="31">
        <f t="shared" si="5"/>
        <v>-19.581598267336293</v>
      </c>
      <c r="P23" s="6"/>
      <c r="Q23" s="33"/>
    </row>
    <row r="24" spans="1:17" ht="12.75">
      <c r="A24" s="7"/>
      <c r="B24" s="29" t="s">
        <v>29</v>
      </c>
      <c r="C24" s="63">
        <v>95089100</v>
      </c>
      <c r="D24" s="64">
        <v>88938034</v>
      </c>
      <c r="E24" s="65">
        <f t="shared" si="0"/>
        <v>-6151066</v>
      </c>
      <c r="F24" s="63">
        <v>102475317</v>
      </c>
      <c r="G24" s="64">
        <v>96829700</v>
      </c>
      <c r="H24" s="65">
        <f t="shared" si="1"/>
        <v>-5645617</v>
      </c>
      <c r="I24" s="65">
        <v>102603815</v>
      </c>
      <c r="J24" s="30">
        <f t="shared" si="2"/>
        <v>-6.468739319227966</v>
      </c>
      <c r="K24" s="31">
        <f t="shared" si="3"/>
        <v>-5.509245704504627</v>
      </c>
      <c r="L24" s="84">
        <v>130973034</v>
      </c>
      <c r="M24" s="85">
        <v>106148700</v>
      </c>
      <c r="N24" s="32">
        <f t="shared" si="4"/>
        <v>-4.696436978011825</v>
      </c>
      <c r="O24" s="31">
        <f t="shared" si="5"/>
        <v>-5.3185926911964065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130973034</v>
      </c>
      <c r="M25" s="85">
        <v>106148700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156803391</v>
      </c>
      <c r="D26" s="67">
        <v>130973034</v>
      </c>
      <c r="E26" s="68">
        <f t="shared" si="0"/>
        <v>-25830357</v>
      </c>
      <c r="F26" s="66">
        <f>SUM(F22:F24)</f>
        <v>135079496</v>
      </c>
      <c r="G26" s="67">
        <v>106148700</v>
      </c>
      <c r="H26" s="68">
        <f t="shared" si="1"/>
        <v>-28930796</v>
      </c>
      <c r="I26" s="68">
        <v>112325299</v>
      </c>
      <c r="J26" s="43">
        <f t="shared" si="2"/>
        <v>-16.473085712795584</v>
      </c>
      <c r="K26" s="36">
        <f t="shared" si="3"/>
        <v>-21.417607302887774</v>
      </c>
      <c r="L26" s="89">
        <v>130973034</v>
      </c>
      <c r="M26" s="87">
        <v>106148700</v>
      </c>
      <c r="N26" s="37">
        <f t="shared" si="4"/>
        <v>-19.72188946924754</v>
      </c>
      <c r="O26" s="36">
        <f t="shared" si="5"/>
        <v>-27.254969679327207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130973034</v>
      </c>
      <c r="M28" s="85">
        <v>106148700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29150000</v>
      </c>
      <c r="D29" s="64">
        <v>30000000</v>
      </c>
      <c r="E29" s="65">
        <f t="shared" si="0"/>
        <v>850000</v>
      </c>
      <c r="F29" s="63">
        <v>15000001</v>
      </c>
      <c r="G29" s="64">
        <v>8384000</v>
      </c>
      <c r="H29" s="65">
        <f t="shared" si="1"/>
        <v>-6616001</v>
      </c>
      <c r="I29" s="65">
        <v>8786451</v>
      </c>
      <c r="J29" s="30">
        <f t="shared" si="2"/>
        <v>2.9159519725557463</v>
      </c>
      <c r="K29" s="31">
        <f t="shared" si="3"/>
        <v>-44.10667039288864</v>
      </c>
      <c r="L29" s="84">
        <v>130973034</v>
      </c>
      <c r="M29" s="85">
        <v>106148700</v>
      </c>
      <c r="N29" s="32">
        <f t="shared" si="4"/>
        <v>0.6489885543920438</v>
      </c>
      <c r="O29" s="31">
        <f t="shared" si="5"/>
        <v>-6.232766863842892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130973034</v>
      </c>
      <c r="M30" s="85">
        <v>106148700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94062977</v>
      </c>
      <c r="D31" s="64">
        <v>90438034</v>
      </c>
      <c r="E31" s="65">
        <f t="shared" si="0"/>
        <v>-3624943</v>
      </c>
      <c r="F31" s="63">
        <v>85641295</v>
      </c>
      <c r="G31" s="64">
        <v>96829700</v>
      </c>
      <c r="H31" s="65">
        <f t="shared" si="1"/>
        <v>11188405</v>
      </c>
      <c r="I31" s="65">
        <v>102603807</v>
      </c>
      <c r="J31" s="30">
        <f t="shared" si="2"/>
        <v>-3.8537404573108502</v>
      </c>
      <c r="K31" s="31">
        <f t="shared" si="3"/>
        <v>13.064264149672189</v>
      </c>
      <c r="L31" s="84">
        <v>130973034</v>
      </c>
      <c r="M31" s="85">
        <v>106148700</v>
      </c>
      <c r="N31" s="32">
        <f t="shared" si="4"/>
        <v>-2.7677017850865395</v>
      </c>
      <c r="O31" s="31">
        <f t="shared" si="5"/>
        <v>10.540312787627167</v>
      </c>
      <c r="P31" s="6"/>
      <c r="Q31" s="33"/>
    </row>
    <row r="32" spans="1:17" ht="12.75">
      <c r="A32" s="7"/>
      <c r="B32" s="29" t="s">
        <v>36</v>
      </c>
      <c r="C32" s="63">
        <v>33590414</v>
      </c>
      <c r="D32" s="64">
        <v>10535000</v>
      </c>
      <c r="E32" s="65">
        <f t="shared" si="0"/>
        <v>-23055414</v>
      </c>
      <c r="F32" s="63">
        <v>34438200</v>
      </c>
      <c r="G32" s="64">
        <v>935000</v>
      </c>
      <c r="H32" s="65">
        <f t="shared" si="1"/>
        <v>-33503200</v>
      </c>
      <c r="I32" s="65">
        <v>935041</v>
      </c>
      <c r="J32" s="30">
        <f t="shared" si="2"/>
        <v>-68.63688551144384</v>
      </c>
      <c r="K32" s="31">
        <f t="shared" si="3"/>
        <v>-97.28499166623111</v>
      </c>
      <c r="L32" s="84">
        <v>130973034</v>
      </c>
      <c r="M32" s="85">
        <v>106148700</v>
      </c>
      <c r="N32" s="32">
        <f t="shared" si="4"/>
        <v>-17.603176238553043</v>
      </c>
      <c r="O32" s="31">
        <f t="shared" si="5"/>
        <v>-31.562515603111486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156803391</v>
      </c>
      <c r="D33" s="82">
        <v>130973034</v>
      </c>
      <c r="E33" s="83">
        <f t="shared" si="0"/>
        <v>-25830357</v>
      </c>
      <c r="F33" s="81">
        <f>SUM(F28:F32)</f>
        <v>135079496</v>
      </c>
      <c r="G33" s="82">
        <v>106148700</v>
      </c>
      <c r="H33" s="83">
        <f t="shared" si="1"/>
        <v>-28930796</v>
      </c>
      <c r="I33" s="83">
        <v>112325299</v>
      </c>
      <c r="J33" s="58">
        <f t="shared" si="2"/>
        <v>-16.473085712795584</v>
      </c>
      <c r="K33" s="59">
        <f t="shared" si="3"/>
        <v>-21.417607302887774</v>
      </c>
      <c r="L33" s="96">
        <v>130973034</v>
      </c>
      <c r="M33" s="97">
        <v>106148700</v>
      </c>
      <c r="N33" s="60">
        <f t="shared" si="4"/>
        <v>-19.72188946924754</v>
      </c>
      <c r="O33" s="59">
        <f t="shared" si="5"/>
        <v>-27.254969679327207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147060404</v>
      </c>
      <c r="D8" s="64">
        <v>139526000</v>
      </c>
      <c r="E8" s="65">
        <f>($D8-$C8)</f>
        <v>-7534404</v>
      </c>
      <c r="F8" s="63">
        <v>155001666</v>
      </c>
      <c r="G8" s="64">
        <v>146223238</v>
      </c>
      <c r="H8" s="65">
        <f>($G8-$F8)</f>
        <v>-8778428</v>
      </c>
      <c r="I8" s="65">
        <v>153241957</v>
      </c>
      <c r="J8" s="30">
        <f>IF($C8=0,0,($E8/$C8)*100)</f>
        <v>-5.1233396584440225</v>
      </c>
      <c r="K8" s="31">
        <f>IF($F8=0,0,($H8/$F8)*100)</f>
        <v>-5.66344106262703</v>
      </c>
      <c r="L8" s="84">
        <v>583962759</v>
      </c>
      <c r="M8" s="85">
        <v>607529505</v>
      </c>
      <c r="N8" s="32">
        <f>IF($L8=0,0,($E8/$L8)*100)</f>
        <v>-1.2902199470565896</v>
      </c>
      <c r="O8" s="31">
        <f>IF($M8=0,0,($H8/$M8)*100)</f>
        <v>-1.4449385466472118</v>
      </c>
      <c r="P8" s="6"/>
      <c r="Q8" s="33"/>
    </row>
    <row r="9" spans="1:17" ht="12.75">
      <c r="A9" s="3"/>
      <c r="B9" s="29" t="s">
        <v>16</v>
      </c>
      <c r="C9" s="63">
        <v>170344925</v>
      </c>
      <c r="D9" s="64">
        <v>171195451</v>
      </c>
      <c r="E9" s="65">
        <f>($D9-$C9)</f>
        <v>850526</v>
      </c>
      <c r="F9" s="63">
        <v>181691892</v>
      </c>
      <c r="G9" s="64">
        <v>180013144</v>
      </c>
      <c r="H9" s="65">
        <f>($G9-$F9)</f>
        <v>-1678748</v>
      </c>
      <c r="I9" s="65">
        <v>195126979</v>
      </c>
      <c r="J9" s="30">
        <f>IF($C9=0,0,($E9/$C9)*100)</f>
        <v>0.4992963541473278</v>
      </c>
      <c r="K9" s="31">
        <f>IF($F9=0,0,($H9/$F9)*100)</f>
        <v>-0.9239531723297812</v>
      </c>
      <c r="L9" s="84">
        <v>583962759</v>
      </c>
      <c r="M9" s="85">
        <v>607529505</v>
      </c>
      <c r="N9" s="32">
        <f>IF($L9=0,0,($E9/$L9)*100)</f>
        <v>0.14564730145745475</v>
      </c>
      <c r="O9" s="31">
        <f>IF($M9=0,0,($H9/$M9)*100)</f>
        <v>-0.2763236988794478</v>
      </c>
      <c r="P9" s="6"/>
      <c r="Q9" s="33"/>
    </row>
    <row r="10" spans="1:17" ht="12.75">
      <c r="A10" s="3"/>
      <c r="B10" s="29" t="s">
        <v>17</v>
      </c>
      <c r="C10" s="63">
        <v>260462049</v>
      </c>
      <c r="D10" s="64">
        <v>273241308</v>
      </c>
      <c r="E10" s="65">
        <f aca="true" t="shared" si="0" ref="E10:E33">($D10-$C10)</f>
        <v>12779259</v>
      </c>
      <c r="F10" s="63">
        <v>275386375</v>
      </c>
      <c r="G10" s="64">
        <v>281293123</v>
      </c>
      <c r="H10" s="65">
        <f aca="true" t="shared" si="1" ref="H10:H33">($G10-$F10)</f>
        <v>5906748</v>
      </c>
      <c r="I10" s="65">
        <v>296822485</v>
      </c>
      <c r="J10" s="30">
        <f aca="true" t="shared" si="2" ref="J10:J33">IF($C10=0,0,($E10/$C10)*100)</f>
        <v>4.906380430110184</v>
      </c>
      <c r="K10" s="31">
        <f aca="true" t="shared" si="3" ref="K10:K33">IF($F10=0,0,($H10/$F10)*100)</f>
        <v>2.144894786461385</v>
      </c>
      <c r="L10" s="84">
        <v>583962759</v>
      </c>
      <c r="M10" s="85">
        <v>607529505</v>
      </c>
      <c r="N10" s="32">
        <f aca="true" t="shared" si="4" ref="N10:N33">IF($L10=0,0,($E10/$L10)*100)</f>
        <v>2.1883688305541416</v>
      </c>
      <c r="O10" s="31">
        <f aca="true" t="shared" si="5" ref="O10:O33">IF($M10=0,0,($H10/$M10)*100)</f>
        <v>0.9722569770500282</v>
      </c>
      <c r="P10" s="6"/>
      <c r="Q10" s="33"/>
    </row>
    <row r="11" spans="1:17" ht="16.5">
      <c r="A11" s="7"/>
      <c r="B11" s="34" t="s">
        <v>18</v>
      </c>
      <c r="C11" s="66">
        <f>SUM(C8:C10)</f>
        <v>577867378</v>
      </c>
      <c r="D11" s="67">
        <v>583962759</v>
      </c>
      <c r="E11" s="68">
        <f t="shared" si="0"/>
        <v>6095381</v>
      </c>
      <c r="F11" s="66">
        <f>SUM(F8:F10)</f>
        <v>612079933</v>
      </c>
      <c r="G11" s="67">
        <v>607529505</v>
      </c>
      <c r="H11" s="68">
        <f t="shared" si="1"/>
        <v>-4550428</v>
      </c>
      <c r="I11" s="68">
        <v>645191421</v>
      </c>
      <c r="J11" s="35">
        <f t="shared" si="2"/>
        <v>1.0548062119540516</v>
      </c>
      <c r="K11" s="36">
        <f t="shared" si="3"/>
        <v>-0.7434368870250154</v>
      </c>
      <c r="L11" s="86">
        <v>583962759</v>
      </c>
      <c r="M11" s="87">
        <v>607529505</v>
      </c>
      <c r="N11" s="37">
        <f t="shared" si="4"/>
        <v>1.0437961849550066</v>
      </c>
      <c r="O11" s="36">
        <f t="shared" si="5"/>
        <v>-0.7490052684766314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168735732</v>
      </c>
      <c r="D13" s="64">
        <v>167896707</v>
      </c>
      <c r="E13" s="65">
        <f t="shared" si="0"/>
        <v>-839025</v>
      </c>
      <c r="F13" s="63">
        <v>179956656</v>
      </c>
      <c r="G13" s="64">
        <v>177815357</v>
      </c>
      <c r="H13" s="65">
        <f t="shared" si="1"/>
        <v>-2141299</v>
      </c>
      <c r="I13" s="65">
        <v>188328145</v>
      </c>
      <c r="J13" s="30">
        <f t="shared" si="2"/>
        <v>-0.4972420423671733</v>
      </c>
      <c r="K13" s="31">
        <f t="shared" si="3"/>
        <v>-1.1898970827730873</v>
      </c>
      <c r="L13" s="84">
        <v>581252535</v>
      </c>
      <c r="M13" s="85">
        <v>606094358</v>
      </c>
      <c r="N13" s="32">
        <f t="shared" si="4"/>
        <v>-0.14434775755429607</v>
      </c>
      <c r="O13" s="31">
        <f t="shared" si="5"/>
        <v>-0.353294659773091</v>
      </c>
      <c r="P13" s="6"/>
      <c r="Q13" s="33"/>
    </row>
    <row r="14" spans="1:17" ht="12.75">
      <c r="A14" s="3"/>
      <c r="B14" s="29" t="s">
        <v>21</v>
      </c>
      <c r="C14" s="63">
        <v>33347623</v>
      </c>
      <c r="D14" s="64">
        <v>40338483</v>
      </c>
      <c r="E14" s="65">
        <f t="shared" si="0"/>
        <v>6990860</v>
      </c>
      <c r="F14" s="63">
        <v>33357251</v>
      </c>
      <c r="G14" s="64">
        <v>42194053</v>
      </c>
      <c r="H14" s="65">
        <f t="shared" si="1"/>
        <v>8836802</v>
      </c>
      <c r="I14" s="65">
        <v>44134979</v>
      </c>
      <c r="J14" s="30">
        <f t="shared" si="2"/>
        <v>20.96359311726656</v>
      </c>
      <c r="K14" s="31">
        <f t="shared" si="3"/>
        <v>26.491397627460366</v>
      </c>
      <c r="L14" s="84">
        <v>581252535</v>
      </c>
      <c r="M14" s="85">
        <v>606094358</v>
      </c>
      <c r="N14" s="32">
        <f t="shared" si="4"/>
        <v>1.2027233567248012</v>
      </c>
      <c r="O14" s="31">
        <f t="shared" si="5"/>
        <v>1.4579911334531843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581252535</v>
      </c>
      <c r="M15" s="85">
        <v>606094358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111715568</v>
      </c>
      <c r="D16" s="64">
        <v>109172352</v>
      </c>
      <c r="E16" s="65">
        <f t="shared" si="0"/>
        <v>-2543216</v>
      </c>
      <c r="F16" s="63">
        <v>117748208</v>
      </c>
      <c r="G16" s="64">
        <v>114849314</v>
      </c>
      <c r="H16" s="65">
        <f t="shared" si="1"/>
        <v>-2898894</v>
      </c>
      <c r="I16" s="65">
        <v>125070904</v>
      </c>
      <c r="J16" s="30">
        <f t="shared" si="2"/>
        <v>-2.276509931006214</v>
      </c>
      <c r="K16" s="31">
        <f t="shared" si="3"/>
        <v>-2.461943200018806</v>
      </c>
      <c r="L16" s="84">
        <v>581252535</v>
      </c>
      <c r="M16" s="85">
        <v>606094358</v>
      </c>
      <c r="N16" s="32">
        <f t="shared" si="4"/>
        <v>-0.43754062939269595</v>
      </c>
      <c r="O16" s="31">
        <f t="shared" si="5"/>
        <v>-0.478290873646443</v>
      </c>
      <c r="P16" s="6"/>
      <c r="Q16" s="33"/>
    </row>
    <row r="17" spans="1:17" ht="12.75">
      <c r="A17" s="3"/>
      <c r="B17" s="29" t="s">
        <v>23</v>
      </c>
      <c r="C17" s="63">
        <v>254586383</v>
      </c>
      <c r="D17" s="64">
        <v>263844993</v>
      </c>
      <c r="E17" s="65">
        <f t="shared" si="0"/>
        <v>9258610</v>
      </c>
      <c r="F17" s="63">
        <v>268507229</v>
      </c>
      <c r="G17" s="64">
        <v>271235634</v>
      </c>
      <c r="H17" s="65">
        <f t="shared" si="1"/>
        <v>2728405</v>
      </c>
      <c r="I17" s="65">
        <v>282635603</v>
      </c>
      <c r="J17" s="42">
        <f t="shared" si="2"/>
        <v>3.636726320904602</v>
      </c>
      <c r="K17" s="31">
        <f t="shared" si="3"/>
        <v>1.0161383774140398</v>
      </c>
      <c r="L17" s="88">
        <v>581252535</v>
      </c>
      <c r="M17" s="85">
        <v>606094358</v>
      </c>
      <c r="N17" s="32">
        <f t="shared" si="4"/>
        <v>1.5928721928068668</v>
      </c>
      <c r="O17" s="31">
        <f t="shared" si="5"/>
        <v>0.450161755176741</v>
      </c>
      <c r="P17" s="6"/>
      <c r="Q17" s="33"/>
    </row>
    <row r="18" spans="1:17" ht="16.5">
      <c r="A18" s="3"/>
      <c r="B18" s="34" t="s">
        <v>24</v>
      </c>
      <c r="C18" s="66">
        <f>SUM(C13:C17)</f>
        <v>568385306</v>
      </c>
      <c r="D18" s="67">
        <v>581252535</v>
      </c>
      <c r="E18" s="68">
        <f t="shared" si="0"/>
        <v>12867229</v>
      </c>
      <c r="F18" s="66">
        <f>SUM(F13:F17)</f>
        <v>599569344</v>
      </c>
      <c r="G18" s="67">
        <v>606094358</v>
      </c>
      <c r="H18" s="68">
        <f t="shared" si="1"/>
        <v>6525014</v>
      </c>
      <c r="I18" s="68">
        <v>640169631</v>
      </c>
      <c r="J18" s="43">
        <f t="shared" si="2"/>
        <v>2.2638215422127748</v>
      </c>
      <c r="K18" s="36">
        <f t="shared" si="3"/>
        <v>1.0882834596693456</v>
      </c>
      <c r="L18" s="89">
        <v>581252535</v>
      </c>
      <c r="M18" s="87">
        <v>606094358</v>
      </c>
      <c r="N18" s="37">
        <f t="shared" si="4"/>
        <v>2.213707162584676</v>
      </c>
      <c r="O18" s="36">
        <f t="shared" si="5"/>
        <v>1.0765673552103912</v>
      </c>
      <c r="P18" s="6"/>
      <c r="Q18" s="38"/>
    </row>
    <row r="19" spans="1:17" ht="16.5">
      <c r="A19" s="44"/>
      <c r="B19" s="45" t="s">
        <v>25</v>
      </c>
      <c r="C19" s="72">
        <f>C11-C18</f>
        <v>9482072</v>
      </c>
      <c r="D19" s="73">
        <v>2710224</v>
      </c>
      <c r="E19" s="74">
        <f t="shared" si="0"/>
        <v>-6771848</v>
      </c>
      <c r="F19" s="75">
        <f>F11-F18</f>
        <v>12510589</v>
      </c>
      <c r="G19" s="76">
        <v>1435147</v>
      </c>
      <c r="H19" s="77">
        <f t="shared" si="1"/>
        <v>-11075442</v>
      </c>
      <c r="I19" s="77">
        <v>5021790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45962850</v>
      </c>
      <c r="M22" s="85">
        <v>32628701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10723400</v>
      </c>
      <c r="E23" s="65">
        <f t="shared" si="0"/>
        <v>10723400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45962850</v>
      </c>
      <c r="M23" s="85">
        <v>32628701</v>
      </c>
      <c r="N23" s="32">
        <f t="shared" si="4"/>
        <v>23.330581110614332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41475100</v>
      </c>
      <c r="D24" s="64">
        <v>35239450</v>
      </c>
      <c r="E24" s="65">
        <f t="shared" si="0"/>
        <v>-6235650</v>
      </c>
      <c r="F24" s="63">
        <v>44225800</v>
      </c>
      <c r="G24" s="64">
        <v>32628701</v>
      </c>
      <c r="H24" s="65">
        <f t="shared" si="1"/>
        <v>-11597099</v>
      </c>
      <c r="I24" s="65">
        <v>34477650</v>
      </c>
      <c r="J24" s="30">
        <f t="shared" si="2"/>
        <v>-15.034683460678815</v>
      </c>
      <c r="K24" s="31">
        <f t="shared" si="3"/>
        <v>-26.22247421188537</v>
      </c>
      <c r="L24" s="84">
        <v>45962850</v>
      </c>
      <c r="M24" s="85">
        <v>32628701</v>
      </c>
      <c r="N24" s="32">
        <f t="shared" si="4"/>
        <v>-13.566717468564285</v>
      </c>
      <c r="O24" s="31">
        <f t="shared" si="5"/>
        <v>-35.5426316236126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45962850</v>
      </c>
      <c r="M25" s="85">
        <v>32628701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41475100</v>
      </c>
      <c r="D26" s="67">
        <v>45962850</v>
      </c>
      <c r="E26" s="68">
        <f t="shared" si="0"/>
        <v>4487750</v>
      </c>
      <c r="F26" s="66">
        <f>SUM(F22:F24)</f>
        <v>44225800</v>
      </c>
      <c r="G26" s="67">
        <v>32628701</v>
      </c>
      <c r="H26" s="68">
        <f t="shared" si="1"/>
        <v>-11597099</v>
      </c>
      <c r="I26" s="68">
        <v>34477650</v>
      </c>
      <c r="J26" s="43">
        <f t="shared" si="2"/>
        <v>10.820347630264907</v>
      </c>
      <c r="K26" s="36">
        <f t="shared" si="3"/>
        <v>-26.22247421188537</v>
      </c>
      <c r="L26" s="89">
        <v>45962850</v>
      </c>
      <c r="M26" s="87">
        <v>32628701</v>
      </c>
      <c r="N26" s="37">
        <f t="shared" si="4"/>
        <v>9.763863642050048</v>
      </c>
      <c r="O26" s="36">
        <f t="shared" si="5"/>
        <v>-35.5426316236126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45962850</v>
      </c>
      <c r="M28" s="85">
        <v>32628701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9500000</v>
      </c>
      <c r="D29" s="64">
        <v>5000000</v>
      </c>
      <c r="E29" s="65">
        <f t="shared" si="0"/>
        <v>-4500000</v>
      </c>
      <c r="F29" s="63">
        <v>10022000</v>
      </c>
      <c r="G29" s="64">
        <v>0</v>
      </c>
      <c r="H29" s="65">
        <f t="shared" si="1"/>
        <v>-10022000</v>
      </c>
      <c r="I29" s="65">
        <v>0</v>
      </c>
      <c r="J29" s="30">
        <f t="shared" si="2"/>
        <v>-47.368421052631575</v>
      </c>
      <c r="K29" s="31">
        <f t="shared" si="3"/>
        <v>-100</v>
      </c>
      <c r="L29" s="84">
        <v>45962850</v>
      </c>
      <c r="M29" s="85">
        <v>32628701</v>
      </c>
      <c r="N29" s="32">
        <f t="shared" si="4"/>
        <v>-9.790515601186609</v>
      </c>
      <c r="O29" s="31">
        <f t="shared" si="5"/>
        <v>-30.715289585080324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45962850</v>
      </c>
      <c r="M30" s="85">
        <v>32628701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21000000</v>
      </c>
      <c r="D31" s="64">
        <v>31752635</v>
      </c>
      <c r="E31" s="65">
        <f t="shared" si="0"/>
        <v>10752635</v>
      </c>
      <c r="F31" s="63">
        <v>21000000</v>
      </c>
      <c r="G31" s="64">
        <v>24491272</v>
      </c>
      <c r="H31" s="65">
        <f t="shared" si="1"/>
        <v>3491272</v>
      </c>
      <c r="I31" s="65">
        <v>34477650</v>
      </c>
      <c r="J31" s="30">
        <f t="shared" si="2"/>
        <v>51.203023809523806</v>
      </c>
      <c r="K31" s="31">
        <f t="shared" si="3"/>
        <v>16.625104761904762</v>
      </c>
      <c r="L31" s="84">
        <v>45962850</v>
      </c>
      <c r="M31" s="85">
        <v>32628701</v>
      </c>
      <c r="N31" s="32">
        <f t="shared" si="4"/>
        <v>23.394186826970042</v>
      </c>
      <c r="O31" s="31">
        <f t="shared" si="5"/>
        <v>10.700003043332924</v>
      </c>
      <c r="P31" s="6"/>
      <c r="Q31" s="33"/>
    </row>
    <row r="32" spans="1:17" ht="12.75">
      <c r="A32" s="7"/>
      <c r="B32" s="29" t="s">
        <v>36</v>
      </c>
      <c r="C32" s="63">
        <v>10975100</v>
      </c>
      <c r="D32" s="64">
        <v>9210215</v>
      </c>
      <c r="E32" s="65">
        <f t="shared" si="0"/>
        <v>-1764885</v>
      </c>
      <c r="F32" s="63">
        <v>13203800</v>
      </c>
      <c r="G32" s="64">
        <v>8137429</v>
      </c>
      <c r="H32" s="65">
        <f t="shared" si="1"/>
        <v>-5066371</v>
      </c>
      <c r="I32" s="65">
        <v>0</v>
      </c>
      <c r="J32" s="30">
        <f t="shared" si="2"/>
        <v>-16.080810197629177</v>
      </c>
      <c r="K32" s="31">
        <f t="shared" si="3"/>
        <v>-38.370552416728515</v>
      </c>
      <c r="L32" s="84">
        <v>45962850</v>
      </c>
      <c r="M32" s="85">
        <v>32628701</v>
      </c>
      <c r="N32" s="32">
        <f t="shared" si="4"/>
        <v>-3.8398075837333847</v>
      </c>
      <c r="O32" s="31">
        <f t="shared" si="5"/>
        <v>-15.527345081865196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41475100</v>
      </c>
      <c r="D33" s="82">
        <v>45962850</v>
      </c>
      <c r="E33" s="83">
        <f t="shared" si="0"/>
        <v>4487750</v>
      </c>
      <c r="F33" s="81">
        <f>SUM(F28:F32)</f>
        <v>44225800</v>
      </c>
      <c r="G33" s="82">
        <v>32628701</v>
      </c>
      <c r="H33" s="83">
        <f t="shared" si="1"/>
        <v>-11597099</v>
      </c>
      <c r="I33" s="83">
        <v>34477650</v>
      </c>
      <c r="J33" s="58">
        <f t="shared" si="2"/>
        <v>10.820347630264907</v>
      </c>
      <c r="K33" s="59">
        <f t="shared" si="3"/>
        <v>-26.22247421188537</v>
      </c>
      <c r="L33" s="96">
        <v>45962850</v>
      </c>
      <c r="M33" s="97">
        <v>32628701</v>
      </c>
      <c r="N33" s="60">
        <f t="shared" si="4"/>
        <v>9.763863642050048</v>
      </c>
      <c r="O33" s="59">
        <f t="shared" si="5"/>
        <v>-35.5426316236126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2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87066696</v>
      </c>
      <c r="D8" s="64">
        <v>98229297</v>
      </c>
      <c r="E8" s="65">
        <f>($D8-$C8)</f>
        <v>11162601</v>
      </c>
      <c r="F8" s="63">
        <v>89621664</v>
      </c>
      <c r="G8" s="64">
        <v>105997845</v>
      </c>
      <c r="H8" s="65">
        <f>($G8-$F8)</f>
        <v>16376181</v>
      </c>
      <c r="I8" s="65">
        <v>113123747</v>
      </c>
      <c r="J8" s="30">
        <f>IF($C8=0,0,($E8/$C8)*100)</f>
        <v>12.820747211999409</v>
      </c>
      <c r="K8" s="31">
        <f>IF($F8=0,0,($H8/$F8)*100)</f>
        <v>18.27256967690312</v>
      </c>
      <c r="L8" s="84">
        <v>280558073</v>
      </c>
      <c r="M8" s="85">
        <v>299510479</v>
      </c>
      <c r="N8" s="32">
        <f>IF($L8=0,0,($E8/$L8)*100)</f>
        <v>3.978713170018102</v>
      </c>
      <c r="O8" s="31">
        <f>IF($M8=0,0,($H8/$M8)*100)</f>
        <v>5.467648762966988</v>
      </c>
      <c r="P8" s="6"/>
      <c r="Q8" s="33"/>
    </row>
    <row r="9" spans="1:17" ht="12.75">
      <c r="A9" s="3"/>
      <c r="B9" s="29" t="s">
        <v>16</v>
      </c>
      <c r="C9" s="63">
        <v>3986016</v>
      </c>
      <c r="D9" s="64">
        <v>3916306</v>
      </c>
      <c r="E9" s="65">
        <f>($D9-$C9)</f>
        <v>-69710</v>
      </c>
      <c r="F9" s="63">
        <v>3981264</v>
      </c>
      <c r="G9" s="64">
        <v>4096456</v>
      </c>
      <c r="H9" s="65">
        <f>($G9-$F9)</f>
        <v>115192</v>
      </c>
      <c r="I9" s="65">
        <v>4284893</v>
      </c>
      <c r="J9" s="30">
        <f>IF($C9=0,0,($E9/$C9)*100)</f>
        <v>-1.7488640286441397</v>
      </c>
      <c r="K9" s="31">
        <f>IF($F9=0,0,($H9/$F9)*100)</f>
        <v>2.8933524629363943</v>
      </c>
      <c r="L9" s="84">
        <v>280558073</v>
      </c>
      <c r="M9" s="85">
        <v>299510479</v>
      </c>
      <c r="N9" s="32">
        <f>IF($L9=0,0,($E9/$L9)*100)</f>
        <v>-0.02484690575986384</v>
      </c>
      <c r="O9" s="31">
        <f>IF($M9=0,0,($H9/$M9)*100)</f>
        <v>0.038460090072507946</v>
      </c>
      <c r="P9" s="6"/>
      <c r="Q9" s="33"/>
    </row>
    <row r="10" spans="1:17" ht="12.75">
      <c r="A10" s="3"/>
      <c r="B10" s="29" t="s">
        <v>17</v>
      </c>
      <c r="C10" s="63">
        <v>169919988</v>
      </c>
      <c r="D10" s="64">
        <v>178412470</v>
      </c>
      <c r="E10" s="65">
        <f aca="true" t="shared" si="0" ref="E10:E33">($D10-$C10)</f>
        <v>8492482</v>
      </c>
      <c r="F10" s="63">
        <v>181854696</v>
      </c>
      <c r="G10" s="64">
        <v>189416178</v>
      </c>
      <c r="H10" s="65">
        <f aca="true" t="shared" si="1" ref="H10:H33">($G10-$F10)</f>
        <v>7561482</v>
      </c>
      <c r="I10" s="65">
        <v>200144609</v>
      </c>
      <c r="J10" s="30">
        <f aca="true" t="shared" si="2" ref="J10:J33">IF($C10=0,0,($E10/$C10)*100)</f>
        <v>4.997929966897126</v>
      </c>
      <c r="K10" s="31">
        <f aca="true" t="shared" si="3" ref="K10:K33">IF($F10=0,0,($H10/$F10)*100)</f>
        <v>4.1579800611802735</v>
      </c>
      <c r="L10" s="84">
        <v>280558073</v>
      </c>
      <c r="M10" s="85">
        <v>299510479</v>
      </c>
      <c r="N10" s="32">
        <f aca="true" t="shared" si="4" ref="N10:N33">IF($L10=0,0,($E10/$L10)*100)</f>
        <v>3.026996125682685</v>
      </c>
      <c r="O10" s="31">
        <f aca="true" t="shared" si="5" ref="O10:O33">IF($M10=0,0,($H10/$M10)*100)</f>
        <v>2.524613504424331</v>
      </c>
      <c r="P10" s="6"/>
      <c r="Q10" s="33"/>
    </row>
    <row r="11" spans="1:17" ht="16.5">
      <c r="A11" s="7"/>
      <c r="B11" s="34" t="s">
        <v>18</v>
      </c>
      <c r="C11" s="66">
        <f>SUM(C8:C10)</f>
        <v>260972700</v>
      </c>
      <c r="D11" s="67">
        <v>280558073</v>
      </c>
      <c r="E11" s="68">
        <f t="shared" si="0"/>
        <v>19585373</v>
      </c>
      <c r="F11" s="66">
        <f>SUM(F8:F10)</f>
        <v>275457624</v>
      </c>
      <c r="G11" s="67">
        <v>299510479</v>
      </c>
      <c r="H11" s="68">
        <f t="shared" si="1"/>
        <v>24052855</v>
      </c>
      <c r="I11" s="68">
        <v>317553249</v>
      </c>
      <c r="J11" s="35">
        <f t="shared" si="2"/>
        <v>7.504759310073429</v>
      </c>
      <c r="K11" s="36">
        <f t="shared" si="3"/>
        <v>8.73196198047508</v>
      </c>
      <c r="L11" s="86">
        <v>280558073</v>
      </c>
      <c r="M11" s="87">
        <v>299510479</v>
      </c>
      <c r="N11" s="37">
        <f t="shared" si="4"/>
        <v>6.980862389940922</v>
      </c>
      <c r="O11" s="36">
        <f t="shared" si="5"/>
        <v>8.030722357463826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87599436</v>
      </c>
      <c r="D13" s="64">
        <v>83438036</v>
      </c>
      <c r="E13" s="65">
        <f t="shared" si="0"/>
        <v>-4161400</v>
      </c>
      <c r="F13" s="63">
        <v>93790692</v>
      </c>
      <c r="G13" s="64">
        <v>87417927</v>
      </c>
      <c r="H13" s="65">
        <f t="shared" si="1"/>
        <v>-6372765</v>
      </c>
      <c r="I13" s="65">
        <v>91446610</v>
      </c>
      <c r="J13" s="30">
        <f t="shared" si="2"/>
        <v>-4.750487206333156</v>
      </c>
      <c r="K13" s="31">
        <f t="shared" si="3"/>
        <v>-6.794666788469798</v>
      </c>
      <c r="L13" s="84">
        <v>228714720</v>
      </c>
      <c r="M13" s="85">
        <v>239156790</v>
      </c>
      <c r="N13" s="32">
        <f t="shared" si="4"/>
        <v>-1.8194718730827644</v>
      </c>
      <c r="O13" s="31">
        <f t="shared" si="5"/>
        <v>-2.664680772810172</v>
      </c>
      <c r="P13" s="6"/>
      <c r="Q13" s="33"/>
    </row>
    <row r="14" spans="1:17" ht="12.75">
      <c r="A14" s="3"/>
      <c r="B14" s="29" t="s">
        <v>21</v>
      </c>
      <c r="C14" s="63">
        <v>10065708</v>
      </c>
      <c r="D14" s="64">
        <v>14000000</v>
      </c>
      <c r="E14" s="65">
        <f t="shared" si="0"/>
        <v>3934292</v>
      </c>
      <c r="F14" s="63">
        <v>10609248</v>
      </c>
      <c r="G14" s="64">
        <v>14644000</v>
      </c>
      <c r="H14" s="65">
        <f t="shared" si="1"/>
        <v>4034752</v>
      </c>
      <c r="I14" s="65">
        <v>15317623</v>
      </c>
      <c r="J14" s="30">
        <f t="shared" si="2"/>
        <v>39.086093099462055</v>
      </c>
      <c r="K14" s="31">
        <f t="shared" si="3"/>
        <v>38.030518279900704</v>
      </c>
      <c r="L14" s="84">
        <v>228714720</v>
      </c>
      <c r="M14" s="85">
        <v>239156790</v>
      </c>
      <c r="N14" s="32">
        <f t="shared" si="4"/>
        <v>1.7201743726857632</v>
      </c>
      <c r="O14" s="31">
        <f t="shared" si="5"/>
        <v>1.6870739902471514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228714720</v>
      </c>
      <c r="M15" s="85">
        <v>239156790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1581000</v>
      </c>
      <c r="D16" s="64">
        <v>1500000</v>
      </c>
      <c r="E16" s="65">
        <f t="shared" si="0"/>
        <v>-81000</v>
      </c>
      <c r="F16" s="63">
        <v>1666380</v>
      </c>
      <c r="G16" s="64">
        <v>1569000</v>
      </c>
      <c r="H16" s="65">
        <f t="shared" si="1"/>
        <v>-97380</v>
      </c>
      <c r="I16" s="65">
        <v>1641174</v>
      </c>
      <c r="J16" s="30">
        <f t="shared" si="2"/>
        <v>-5.1233396584440225</v>
      </c>
      <c r="K16" s="31">
        <f t="shared" si="3"/>
        <v>-5.843805134483131</v>
      </c>
      <c r="L16" s="84">
        <v>228714720</v>
      </c>
      <c r="M16" s="85">
        <v>239156790</v>
      </c>
      <c r="N16" s="32">
        <f t="shared" si="4"/>
        <v>-0.035415298149590026</v>
      </c>
      <c r="O16" s="31">
        <f t="shared" si="5"/>
        <v>-0.04071805780634537</v>
      </c>
      <c r="P16" s="6"/>
      <c r="Q16" s="33"/>
    </row>
    <row r="17" spans="1:17" ht="12.75">
      <c r="A17" s="3"/>
      <c r="B17" s="29" t="s">
        <v>23</v>
      </c>
      <c r="C17" s="63">
        <v>131774136</v>
      </c>
      <c r="D17" s="64">
        <v>129776684</v>
      </c>
      <c r="E17" s="65">
        <f t="shared" si="0"/>
        <v>-1997452</v>
      </c>
      <c r="F17" s="63">
        <v>139130772</v>
      </c>
      <c r="G17" s="64">
        <v>135525863</v>
      </c>
      <c r="H17" s="65">
        <f t="shared" si="1"/>
        <v>-3604909</v>
      </c>
      <c r="I17" s="65">
        <v>142053397</v>
      </c>
      <c r="J17" s="42">
        <f t="shared" si="2"/>
        <v>-1.515814909232264</v>
      </c>
      <c r="K17" s="31">
        <f t="shared" si="3"/>
        <v>-2.5910220637602728</v>
      </c>
      <c r="L17" s="88">
        <v>228714720</v>
      </c>
      <c r="M17" s="85">
        <v>239156790</v>
      </c>
      <c r="N17" s="32">
        <f t="shared" si="4"/>
        <v>-0.8733377545616653</v>
      </c>
      <c r="O17" s="31">
        <f t="shared" si="5"/>
        <v>-1.5073412718075032</v>
      </c>
      <c r="P17" s="6"/>
      <c r="Q17" s="33"/>
    </row>
    <row r="18" spans="1:17" ht="16.5">
      <c r="A18" s="3"/>
      <c r="B18" s="34" t="s">
        <v>24</v>
      </c>
      <c r="C18" s="66">
        <f>SUM(C13:C17)</f>
        <v>231020280</v>
      </c>
      <c r="D18" s="67">
        <v>228714720</v>
      </c>
      <c r="E18" s="68">
        <f t="shared" si="0"/>
        <v>-2305560</v>
      </c>
      <c r="F18" s="66">
        <f>SUM(F13:F17)</f>
        <v>245197092</v>
      </c>
      <c r="G18" s="67">
        <v>239156790</v>
      </c>
      <c r="H18" s="68">
        <f t="shared" si="1"/>
        <v>-6040302</v>
      </c>
      <c r="I18" s="68">
        <v>250458804</v>
      </c>
      <c r="J18" s="43">
        <f t="shared" si="2"/>
        <v>-0.9979903063055762</v>
      </c>
      <c r="K18" s="36">
        <f t="shared" si="3"/>
        <v>-2.4634476496972484</v>
      </c>
      <c r="L18" s="89">
        <v>228714720</v>
      </c>
      <c r="M18" s="87">
        <v>239156790</v>
      </c>
      <c r="N18" s="37">
        <f t="shared" si="4"/>
        <v>-1.0080505531082564</v>
      </c>
      <c r="O18" s="36">
        <f t="shared" si="5"/>
        <v>-2.5256661121768698</v>
      </c>
      <c r="P18" s="6"/>
      <c r="Q18" s="38"/>
    </row>
    <row r="19" spans="1:17" ht="16.5">
      <c r="A19" s="44"/>
      <c r="B19" s="45" t="s">
        <v>25</v>
      </c>
      <c r="C19" s="72">
        <f>C11-C18</f>
        <v>29952420</v>
      </c>
      <c r="D19" s="73">
        <v>51843353</v>
      </c>
      <c r="E19" s="74">
        <f t="shared" si="0"/>
        <v>21890933</v>
      </c>
      <c r="F19" s="75">
        <f>F11-F18</f>
        <v>30260532</v>
      </c>
      <c r="G19" s="76">
        <v>60353689</v>
      </c>
      <c r="H19" s="77">
        <f t="shared" si="1"/>
        <v>30093157</v>
      </c>
      <c r="I19" s="77">
        <v>67094445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171219422</v>
      </c>
      <c r="M22" s="85">
        <v>131421387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140600076</v>
      </c>
      <c r="E23" s="65">
        <f t="shared" si="0"/>
        <v>140600076</v>
      </c>
      <c r="F23" s="63">
        <v>0</v>
      </c>
      <c r="G23" s="64">
        <v>98019772</v>
      </c>
      <c r="H23" s="65">
        <f t="shared" si="1"/>
        <v>98019772</v>
      </c>
      <c r="I23" s="65">
        <v>92237961</v>
      </c>
      <c r="J23" s="30">
        <f t="shared" si="2"/>
        <v>0</v>
      </c>
      <c r="K23" s="31">
        <f t="shared" si="3"/>
        <v>0</v>
      </c>
      <c r="L23" s="84">
        <v>171219422</v>
      </c>
      <c r="M23" s="85">
        <v>131421387</v>
      </c>
      <c r="N23" s="32">
        <f t="shared" si="4"/>
        <v>82.11689676186384</v>
      </c>
      <c r="O23" s="31">
        <f t="shared" si="5"/>
        <v>74.5843383923501</v>
      </c>
      <c r="P23" s="6"/>
      <c r="Q23" s="33"/>
    </row>
    <row r="24" spans="1:17" ht="12.75">
      <c r="A24" s="7"/>
      <c r="B24" s="29" t="s">
        <v>29</v>
      </c>
      <c r="C24" s="63">
        <v>167794176</v>
      </c>
      <c r="D24" s="64">
        <v>30619346</v>
      </c>
      <c r="E24" s="65">
        <f t="shared" si="0"/>
        <v>-137174830</v>
      </c>
      <c r="F24" s="63">
        <v>162219192</v>
      </c>
      <c r="G24" s="64">
        <v>33401615</v>
      </c>
      <c r="H24" s="65">
        <f t="shared" si="1"/>
        <v>-128817577</v>
      </c>
      <c r="I24" s="65">
        <v>33653400</v>
      </c>
      <c r="J24" s="30">
        <f t="shared" si="2"/>
        <v>-81.75184220935058</v>
      </c>
      <c r="K24" s="31">
        <f t="shared" si="3"/>
        <v>-79.40957873837763</v>
      </c>
      <c r="L24" s="84">
        <v>171219422</v>
      </c>
      <c r="M24" s="85">
        <v>131421387</v>
      </c>
      <c r="N24" s="32">
        <f t="shared" si="4"/>
        <v>-80.11639590746896</v>
      </c>
      <c r="O24" s="31">
        <f t="shared" si="5"/>
        <v>-98.01873191309417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171219422</v>
      </c>
      <c r="M25" s="85">
        <v>131421387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167794176</v>
      </c>
      <c r="D26" s="67">
        <v>171219422</v>
      </c>
      <c r="E26" s="68">
        <f t="shared" si="0"/>
        <v>3425246</v>
      </c>
      <c r="F26" s="66">
        <f>SUM(F22:F24)</f>
        <v>162219192</v>
      </c>
      <c r="G26" s="67">
        <v>131421387</v>
      </c>
      <c r="H26" s="68">
        <f t="shared" si="1"/>
        <v>-30797805</v>
      </c>
      <c r="I26" s="68">
        <v>125891361</v>
      </c>
      <c r="J26" s="43">
        <f t="shared" si="2"/>
        <v>2.041337835229752</v>
      </c>
      <c r="K26" s="36">
        <f t="shared" si="3"/>
        <v>-18.985302922726923</v>
      </c>
      <c r="L26" s="89">
        <v>171219422</v>
      </c>
      <c r="M26" s="87">
        <v>131421387</v>
      </c>
      <c r="N26" s="37">
        <f t="shared" si="4"/>
        <v>2.0005008543948946</v>
      </c>
      <c r="O26" s="36">
        <f t="shared" si="5"/>
        <v>-23.43439352074408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171219422</v>
      </c>
      <c r="M28" s="85">
        <v>131421387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171219422</v>
      </c>
      <c r="M29" s="85">
        <v>131421387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18000000</v>
      </c>
      <c r="E30" s="65">
        <f t="shared" si="0"/>
        <v>18000000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171219422</v>
      </c>
      <c r="M30" s="85">
        <v>131421387</v>
      </c>
      <c r="N30" s="32">
        <f t="shared" si="4"/>
        <v>10.51282605077361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211669044</v>
      </c>
      <c r="D31" s="64">
        <v>114516369</v>
      </c>
      <c r="E31" s="65">
        <f t="shared" si="0"/>
        <v>-97152675</v>
      </c>
      <c r="F31" s="63">
        <v>231591072</v>
      </c>
      <c r="G31" s="64">
        <v>113361002</v>
      </c>
      <c r="H31" s="65">
        <f t="shared" si="1"/>
        <v>-118230070</v>
      </c>
      <c r="I31" s="65">
        <v>115717014</v>
      </c>
      <c r="J31" s="30">
        <f t="shared" si="2"/>
        <v>-45.89838606726074</v>
      </c>
      <c r="K31" s="31">
        <f t="shared" si="3"/>
        <v>-51.05122100734523</v>
      </c>
      <c r="L31" s="84">
        <v>171219422</v>
      </c>
      <c r="M31" s="85">
        <v>131421387</v>
      </c>
      <c r="N31" s="32">
        <f t="shared" si="4"/>
        <v>-56.741620702352336</v>
      </c>
      <c r="O31" s="31">
        <f t="shared" si="5"/>
        <v>-89.96257968271176</v>
      </c>
      <c r="P31" s="6"/>
      <c r="Q31" s="33"/>
    </row>
    <row r="32" spans="1:17" ht="12.75">
      <c r="A32" s="7"/>
      <c r="B32" s="29" t="s">
        <v>36</v>
      </c>
      <c r="C32" s="63">
        <v>149155860</v>
      </c>
      <c r="D32" s="64">
        <v>38703053</v>
      </c>
      <c r="E32" s="65">
        <f t="shared" si="0"/>
        <v>-110452807</v>
      </c>
      <c r="F32" s="63">
        <v>132991452</v>
      </c>
      <c r="G32" s="64">
        <v>18060385</v>
      </c>
      <c r="H32" s="65">
        <f t="shared" si="1"/>
        <v>-114931067</v>
      </c>
      <c r="I32" s="65">
        <v>10174347</v>
      </c>
      <c r="J32" s="30">
        <f t="shared" si="2"/>
        <v>-74.05193936061245</v>
      </c>
      <c r="K32" s="31">
        <f t="shared" si="3"/>
        <v>-86.4198903550583</v>
      </c>
      <c r="L32" s="84">
        <v>171219422</v>
      </c>
      <c r="M32" s="85">
        <v>131421387</v>
      </c>
      <c r="N32" s="32">
        <f t="shared" si="4"/>
        <v>-64.50950815614831</v>
      </c>
      <c r="O32" s="31">
        <f t="shared" si="5"/>
        <v>-87.45233148391594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360824904</v>
      </c>
      <c r="D33" s="82">
        <v>171219422</v>
      </c>
      <c r="E33" s="83">
        <f t="shared" si="0"/>
        <v>-189605482</v>
      </c>
      <c r="F33" s="81">
        <f>SUM(F28:F32)</f>
        <v>364582524</v>
      </c>
      <c r="G33" s="82">
        <v>131421387</v>
      </c>
      <c r="H33" s="83">
        <f t="shared" si="1"/>
        <v>-233161137</v>
      </c>
      <c r="I33" s="83">
        <v>125891361</v>
      </c>
      <c r="J33" s="58">
        <f t="shared" si="2"/>
        <v>-52.547781458011556</v>
      </c>
      <c r="K33" s="59">
        <f t="shared" si="3"/>
        <v>-63.95291097386774</v>
      </c>
      <c r="L33" s="96">
        <v>171219422</v>
      </c>
      <c r="M33" s="97">
        <v>131421387</v>
      </c>
      <c r="N33" s="60">
        <f t="shared" si="4"/>
        <v>-110.73830280772702</v>
      </c>
      <c r="O33" s="59">
        <f t="shared" si="5"/>
        <v>-177.4149111666277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0</v>
      </c>
      <c r="D8" s="64">
        <v>0</v>
      </c>
      <c r="E8" s="65">
        <f>($D8-$C8)</f>
        <v>0</v>
      </c>
      <c r="F8" s="63">
        <v>0</v>
      </c>
      <c r="G8" s="64">
        <v>0</v>
      </c>
      <c r="H8" s="65">
        <f>($G8-$F8)</f>
        <v>0</v>
      </c>
      <c r="I8" s="65">
        <v>0</v>
      </c>
      <c r="J8" s="30">
        <f>IF($C8=0,0,($E8/$C8)*100)</f>
        <v>0</v>
      </c>
      <c r="K8" s="31">
        <f>IF($F8=0,0,($H8/$F8)*100)</f>
        <v>0</v>
      </c>
      <c r="L8" s="84">
        <v>1392850144</v>
      </c>
      <c r="M8" s="85">
        <v>1363585104</v>
      </c>
      <c r="N8" s="32">
        <f>IF($L8=0,0,($E8/$L8)*100)</f>
        <v>0</v>
      </c>
      <c r="O8" s="31">
        <f>IF($M8=0,0,($H8/$M8)*100)</f>
        <v>0</v>
      </c>
      <c r="P8" s="6"/>
      <c r="Q8" s="33"/>
    </row>
    <row r="9" spans="1:17" ht="12.75">
      <c r="A9" s="3"/>
      <c r="B9" s="29" t="s">
        <v>16</v>
      </c>
      <c r="C9" s="63">
        <v>196110102</v>
      </c>
      <c r="D9" s="64">
        <v>198499116</v>
      </c>
      <c r="E9" s="65">
        <f>($D9-$C9)</f>
        <v>2389014</v>
      </c>
      <c r="F9" s="63">
        <v>206700046</v>
      </c>
      <c r="G9" s="64">
        <v>210905316</v>
      </c>
      <c r="H9" s="65">
        <f>($G9-$F9)</f>
        <v>4205270</v>
      </c>
      <c r="I9" s="65">
        <v>224086860</v>
      </c>
      <c r="J9" s="30">
        <f>IF($C9=0,0,($E9/$C9)*100)</f>
        <v>1.2182003760316231</v>
      </c>
      <c r="K9" s="31">
        <f>IF($F9=0,0,($H9/$F9)*100)</f>
        <v>2.0344794698304036</v>
      </c>
      <c r="L9" s="84">
        <v>1392850144</v>
      </c>
      <c r="M9" s="85">
        <v>1363585104</v>
      </c>
      <c r="N9" s="32">
        <f>IF($L9=0,0,($E9/$L9)*100)</f>
        <v>0.17151981570244215</v>
      </c>
      <c r="O9" s="31">
        <f>IF($M9=0,0,($H9/$M9)*100)</f>
        <v>0.3083980594730815</v>
      </c>
      <c r="P9" s="6"/>
      <c r="Q9" s="33"/>
    </row>
    <row r="10" spans="1:17" ht="12.75">
      <c r="A10" s="3"/>
      <c r="B10" s="29" t="s">
        <v>17</v>
      </c>
      <c r="C10" s="63">
        <v>1066264721</v>
      </c>
      <c r="D10" s="64">
        <v>1194351028</v>
      </c>
      <c r="E10" s="65">
        <f aca="true" t="shared" si="0" ref="E10:E33">($D10-$C10)</f>
        <v>128086307</v>
      </c>
      <c r="F10" s="63">
        <v>1158485402</v>
      </c>
      <c r="G10" s="64">
        <v>1152679788</v>
      </c>
      <c r="H10" s="65">
        <f aca="true" t="shared" si="1" ref="H10:H33">($G10-$F10)</f>
        <v>-5805614</v>
      </c>
      <c r="I10" s="65">
        <v>1244050872</v>
      </c>
      <c r="J10" s="30">
        <f aca="true" t="shared" si="2" ref="J10:J33">IF($C10=0,0,($E10/$C10)*100)</f>
        <v>12.012617924737661</v>
      </c>
      <c r="K10" s="31">
        <f aca="true" t="shared" si="3" ref="K10:K33">IF($F10=0,0,($H10/$F10)*100)</f>
        <v>-0.5011382957417706</v>
      </c>
      <c r="L10" s="84">
        <v>1392850144</v>
      </c>
      <c r="M10" s="85">
        <v>1363585104</v>
      </c>
      <c r="N10" s="32">
        <f aca="true" t="shared" si="4" ref="N10:N33">IF($L10=0,0,($E10/$L10)*100)</f>
        <v>9.195986197923672</v>
      </c>
      <c r="O10" s="31">
        <f aca="true" t="shared" si="5" ref="O10:O33">IF($M10=0,0,($H10/$M10)*100)</f>
        <v>-0.42576103119413367</v>
      </c>
      <c r="P10" s="6"/>
      <c r="Q10" s="33"/>
    </row>
    <row r="11" spans="1:17" ht="16.5">
      <c r="A11" s="7"/>
      <c r="B11" s="34" t="s">
        <v>18</v>
      </c>
      <c r="C11" s="66">
        <f>SUM(C8:C10)</f>
        <v>1262374823</v>
      </c>
      <c r="D11" s="67">
        <v>1392850144</v>
      </c>
      <c r="E11" s="68">
        <f t="shared" si="0"/>
        <v>130475321</v>
      </c>
      <c r="F11" s="66">
        <f>SUM(F8:F10)</f>
        <v>1365185448</v>
      </c>
      <c r="G11" s="67">
        <v>1363585104</v>
      </c>
      <c r="H11" s="68">
        <f t="shared" si="1"/>
        <v>-1600344</v>
      </c>
      <c r="I11" s="68">
        <v>1468137732</v>
      </c>
      <c r="J11" s="35">
        <f t="shared" si="2"/>
        <v>10.335703677132035</v>
      </c>
      <c r="K11" s="36">
        <f t="shared" si="3"/>
        <v>-0.11722539251678282</v>
      </c>
      <c r="L11" s="86">
        <v>1392850144</v>
      </c>
      <c r="M11" s="87">
        <v>1363585104</v>
      </c>
      <c r="N11" s="37">
        <f t="shared" si="4"/>
        <v>9.367506013626114</v>
      </c>
      <c r="O11" s="36">
        <f t="shared" si="5"/>
        <v>-0.11736297172105219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463522621</v>
      </c>
      <c r="D13" s="64">
        <v>397854024</v>
      </c>
      <c r="E13" s="65">
        <f t="shared" si="0"/>
        <v>-65668597</v>
      </c>
      <c r="F13" s="63">
        <v>495490684</v>
      </c>
      <c r="G13" s="64">
        <v>422737954</v>
      </c>
      <c r="H13" s="65">
        <f t="shared" si="1"/>
        <v>-72752730</v>
      </c>
      <c r="I13" s="65">
        <v>449208636</v>
      </c>
      <c r="J13" s="30">
        <f t="shared" si="2"/>
        <v>-14.16729066174313</v>
      </c>
      <c r="K13" s="31">
        <f t="shared" si="3"/>
        <v>-14.682966269452605</v>
      </c>
      <c r="L13" s="84">
        <v>1280968284</v>
      </c>
      <c r="M13" s="85">
        <v>1383443576</v>
      </c>
      <c r="N13" s="32">
        <f t="shared" si="4"/>
        <v>-5.126481101853728</v>
      </c>
      <c r="O13" s="31">
        <f t="shared" si="5"/>
        <v>-5.258814400682142</v>
      </c>
      <c r="P13" s="6"/>
      <c r="Q13" s="33"/>
    </row>
    <row r="14" spans="1:17" ht="12.75">
      <c r="A14" s="3"/>
      <c r="B14" s="29" t="s">
        <v>21</v>
      </c>
      <c r="C14" s="63">
        <v>64652264</v>
      </c>
      <c r="D14" s="64">
        <v>65173668</v>
      </c>
      <c r="E14" s="65">
        <f t="shared" si="0"/>
        <v>521404</v>
      </c>
      <c r="F14" s="63">
        <v>68143486</v>
      </c>
      <c r="G14" s="64">
        <v>69247008</v>
      </c>
      <c r="H14" s="65">
        <f t="shared" si="1"/>
        <v>1103522</v>
      </c>
      <c r="I14" s="65">
        <v>73574940</v>
      </c>
      <c r="J14" s="30">
        <f t="shared" si="2"/>
        <v>0.8064744646838663</v>
      </c>
      <c r="K14" s="31">
        <f t="shared" si="3"/>
        <v>1.6194093739202011</v>
      </c>
      <c r="L14" s="84">
        <v>1280968284</v>
      </c>
      <c r="M14" s="85">
        <v>1383443576</v>
      </c>
      <c r="N14" s="32">
        <f t="shared" si="4"/>
        <v>0.0407038961473616</v>
      </c>
      <c r="O14" s="31">
        <f t="shared" si="5"/>
        <v>0.07976631784222475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1280968284</v>
      </c>
      <c r="M15" s="85">
        <v>1383443576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245060569</v>
      </c>
      <c r="D16" s="64">
        <v>239641836</v>
      </c>
      <c r="E16" s="65">
        <f t="shared" si="0"/>
        <v>-5418733</v>
      </c>
      <c r="F16" s="63">
        <v>258293840</v>
      </c>
      <c r="G16" s="64">
        <v>254619456</v>
      </c>
      <c r="H16" s="65">
        <f t="shared" si="1"/>
        <v>-3674384</v>
      </c>
      <c r="I16" s="65">
        <v>270533160</v>
      </c>
      <c r="J16" s="30">
        <f t="shared" si="2"/>
        <v>-2.211181106006491</v>
      </c>
      <c r="K16" s="31">
        <f t="shared" si="3"/>
        <v>-1.4225596707997372</v>
      </c>
      <c r="L16" s="84">
        <v>1280968284</v>
      </c>
      <c r="M16" s="85">
        <v>1383443576</v>
      </c>
      <c r="N16" s="32">
        <f t="shared" si="4"/>
        <v>-0.42301851401654217</v>
      </c>
      <c r="O16" s="31">
        <f t="shared" si="5"/>
        <v>-0.26559695413266354</v>
      </c>
      <c r="P16" s="6"/>
      <c r="Q16" s="33"/>
    </row>
    <row r="17" spans="1:17" ht="12.75">
      <c r="A17" s="3"/>
      <c r="B17" s="29" t="s">
        <v>23</v>
      </c>
      <c r="C17" s="63">
        <v>648122865</v>
      </c>
      <c r="D17" s="64">
        <v>578298756</v>
      </c>
      <c r="E17" s="65">
        <f t="shared" si="0"/>
        <v>-69824109</v>
      </c>
      <c r="F17" s="63">
        <v>635511227</v>
      </c>
      <c r="G17" s="64">
        <v>636839158</v>
      </c>
      <c r="H17" s="65">
        <f t="shared" si="1"/>
        <v>1327931</v>
      </c>
      <c r="I17" s="65">
        <v>686257416</v>
      </c>
      <c r="J17" s="42">
        <f t="shared" si="2"/>
        <v>-10.773282778721285</v>
      </c>
      <c r="K17" s="31">
        <f t="shared" si="3"/>
        <v>0.20895476642775346</v>
      </c>
      <c r="L17" s="88">
        <v>1280968284</v>
      </c>
      <c r="M17" s="85">
        <v>1383443576</v>
      </c>
      <c r="N17" s="32">
        <f t="shared" si="4"/>
        <v>-5.45088507437238</v>
      </c>
      <c r="O17" s="31">
        <f t="shared" si="5"/>
        <v>0.09598736247989921</v>
      </c>
      <c r="P17" s="6"/>
      <c r="Q17" s="33"/>
    </row>
    <row r="18" spans="1:17" ht="16.5">
      <c r="A18" s="3"/>
      <c r="B18" s="34" t="s">
        <v>24</v>
      </c>
      <c r="C18" s="66">
        <f>SUM(C13:C17)</f>
        <v>1421358319</v>
      </c>
      <c r="D18" s="67">
        <v>1280968284</v>
      </c>
      <c r="E18" s="68">
        <f t="shared" si="0"/>
        <v>-140390035</v>
      </c>
      <c r="F18" s="66">
        <f>SUM(F13:F17)</f>
        <v>1457439237</v>
      </c>
      <c r="G18" s="67">
        <v>1383443576</v>
      </c>
      <c r="H18" s="68">
        <f t="shared" si="1"/>
        <v>-73995661</v>
      </c>
      <c r="I18" s="68">
        <v>1479574152</v>
      </c>
      <c r="J18" s="43">
        <f t="shared" si="2"/>
        <v>-9.877174047060262</v>
      </c>
      <c r="K18" s="36">
        <f t="shared" si="3"/>
        <v>-5.0771009261636895</v>
      </c>
      <c r="L18" s="89">
        <v>1280968284</v>
      </c>
      <c r="M18" s="87">
        <v>1383443576</v>
      </c>
      <c r="N18" s="37">
        <f t="shared" si="4"/>
        <v>-10.95968079409529</v>
      </c>
      <c r="O18" s="36">
        <f t="shared" si="5"/>
        <v>-5.348657674492682</v>
      </c>
      <c r="P18" s="6"/>
      <c r="Q18" s="38"/>
    </row>
    <row r="19" spans="1:17" ht="16.5">
      <c r="A19" s="44"/>
      <c r="B19" s="45" t="s">
        <v>25</v>
      </c>
      <c r="C19" s="72">
        <f>C11-C18</f>
        <v>-158983496</v>
      </c>
      <c r="D19" s="73">
        <v>111881860</v>
      </c>
      <c r="E19" s="74">
        <f t="shared" si="0"/>
        <v>270865356</v>
      </c>
      <c r="F19" s="75">
        <f>F11-F18</f>
        <v>-92253789</v>
      </c>
      <c r="G19" s="76">
        <v>-19858472</v>
      </c>
      <c r="H19" s="77">
        <f t="shared" si="1"/>
        <v>72395317</v>
      </c>
      <c r="I19" s="77">
        <v>-11436420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567412296</v>
      </c>
      <c r="M22" s="85">
        <v>606012284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37742200</v>
      </c>
      <c r="D23" s="64">
        <v>35069976</v>
      </c>
      <c r="E23" s="65">
        <f t="shared" si="0"/>
        <v>-2672224</v>
      </c>
      <c r="F23" s="63">
        <v>21105658</v>
      </c>
      <c r="G23" s="64">
        <v>15969996</v>
      </c>
      <c r="H23" s="65">
        <f t="shared" si="1"/>
        <v>-5135662</v>
      </c>
      <c r="I23" s="65">
        <v>30199992</v>
      </c>
      <c r="J23" s="30">
        <f t="shared" si="2"/>
        <v>-7.0802020020030625</v>
      </c>
      <c r="K23" s="31">
        <f t="shared" si="3"/>
        <v>-24.333105369185837</v>
      </c>
      <c r="L23" s="84">
        <v>567412296</v>
      </c>
      <c r="M23" s="85">
        <v>606012284</v>
      </c>
      <c r="N23" s="32">
        <f t="shared" si="4"/>
        <v>-0.47094925838547563</v>
      </c>
      <c r="O23" s="31">
        <f t="shared" si="5"/>
        <v>-0.8474517985183283</v>
      </c>
      <c r="P23" s="6"/>
      <c r="Q23" s="33"/>
    </row>
    <row r="24" spans="1:17" ht="12.75">
      <c r="A24" s="7"/>
      <c r="B24" s="29" t="s">
        <v>29</v>
      </c>
      <c r="C24" s="63">
        <v>681227415</v>
      </c>
      <c r="D24" s="64">
        <v>532342320</v>
      </c>
      <c r="E24" s="65">
        <f t="shared" si="0"/>
        <v>-148885095</v>
      </c>
      <c r="F24" s="63">
        <v>627184700</v>
      </c>
      <c r="G24" s="64">
        <v>590042288</v>
      </c>
      <c r="H24" s="65">
        <f t="shared" si="1"/>
        <v>-37142412</v>
      </c>
      <c r="I24" s="65">
        <v>623459984</v>
      </c>
      <c r="J24" s="30">
        <f t="shared" si="2"/>
        <v>-21.855417401250655</v>
      </c>
      <c r="K24" s="31">
        <f t="shared" si="3"/>
        <v>-5.922085152906313</v>
      </c>
      <c r="L24" s="84">
        <v>567412296</v>
      </c>
      <c r="M24" s="85">
        <v>606012284</v>
      </c>
      <c r="N24" s="32">
        <f t="shared" si="4"/>
        <v>-26.239314172352724</v>
      </c>
      <c r="O24" s="31">
        <f t="shared" si="5"/>
        <v>-6.1289866526864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567412296</v>
      </c>
      <c r="M25" s="85">
        <v>606012284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718969615</v>
      </c>
      <c r="D26" s="67">
        <v>567412296</v>
      </c>
      <c r="E26" s="68">
        <f t="shared" si="0"/>
        <v>-151557319</v>
      </c>
      <c r="F26" s="66">
        <f>SUM(F22:F24)</f>
        <v>648290358</v>
      </c>
      <c r="G26" s="67">
        <v>606012284</v>
      </c>
      <c r="H26" s="68">
        <f t="shared" si="1"/>
        <v>-42278074</v>
      </c>
      <c r="I26" s="68">
        <v>653659976</v>
      </c>
      <c r="J26" s="43">
        <f t="shared" si="2"/>
        <v>-21.07979472818194</v>
      </c>
      <c r="K26" s="36">
        <f t="shared" si="3"/>
        <v>-6.521471972902611</v>
      </c>
      <c r="L26" s="89">
        <v>567412296</v>
      </c>
      <c r="M26" s="87">
        <v>606012284</v>
      </c>
      <c r="N26" s="37">
        <f t="shared" si="4"/>
        <v>-26.710263430738202</v>
      </c>
      <c r="O26" s="36">
        <f t="shared" si="5"/>
        <v>-6.976438451204728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592238745</v>
      </c>
      <c r="D28" s="64">
        <v>434818512</v>
      </c>
      <c r="E28" s="65">
        <f t="shared" si="0"/>
        <v>-157420233</v>
      </c>
      <c r="F28" s="63">
        <v>494092350</v>
      </c>
      <c r="G28" s="64">
        <v>467125940</v>
      </c>
      <c r="H28" s="65">
        <f t="shared" si="1"/>
        <v>-26966410</v>
      </c>
      <c r="I28" s="65">
        <v>511459984</v>
      </c>
      <c r="J28" s="30">
        <f t="shared" si="2"/>
        <v>-26.58053603027948</v>
      </c>
      <c r="K28" s="31">
        <f t="shared" si="3"/>
        <v>-5.457767156281614</v>
      </c>
      <c r="L28" s="84">
        <v>567412296</v>
      </c>
      <c r="M28" s="85">
        <v>606012284</v>
      </c>
      <c r="N28" s="32">
        <f t="shared" si="4"/>
        <v>-27.74353571639907</v>
      </c>
      <c r="O28" s="31">
        <f t="shared" si="5"/>
        <v>-4.4498124397755605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567412296</v>
      </c>
      <c r="M29" s="85">
        <v>606012284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567412296</v>
      </c>
      <c r="M30" s="85">
        <v>606012284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567412296</v>
      </c>
      <c r="M31" s="85">
        <v>606012284</v>
      </c>
      <c r="N31" s="32">
        <f t="shared" si="4"/>
        <v>0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126730870</v>
      </c>
      <c r="D32" s="64">
        <v>132593784</v>
      </c>
      <c r="E32" s="65">
        <f t="shared" si="0"/>
        <v>5862914</v>
      </c>
      <c r="F32" s="63">
        <v>154198008</v>
      </c>
      <c r="G32" s="64">
        <v>138886344</v>
      </c>
      <c r="H32" s="65">
        <f t="shared" si="1"/>
        <v>-15311664</v>
      </c>
      <c r="I32" s="65">
        <v>142199992</v>
      </c>
      <c r="J32" s="30">
        <f t="shared" si="2"/>
        <v>4.626271404907108</v>
      </c>
      <c r="K32" s="31">
        <f t="shared" si="3"/>
        <v>-9.929871467600282</v>
      </c>
      <c r="L32" s="84">
        <v>567412296</v>
      </c>
      <c r="M32" s="85">
        <v>606012284</v>
      </c>
      <c r="N32" s="32">
        <f t="shared" si="4"/>
        <v>1.0332722856608663</v>
      </c>
      <c r="O32" s="31">
        <f t="shared" si="5"/>
        <v>-2.5266260114291677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718969615</v>
      </c>
      <c r="D33" s="82">
        <v>567412296</v>
      </c>
      <c r="E33" s="83">
        <f t="shared" si="0"/>
        <v>-151557319</v>
      </c>
      <c r="F33" s="81">
        <f>SUM(F28:F32)</f>
        <v>648290358</v>
      </c>
      <c r="G33" s="82">
        <v>606012284</v>
      </c>
      <c r="H33" s="83">
        <f t="shared" si="1"/>
        <v>-42278074</v>
      </c>
      <c r="I33" s="83">
        <v>653659976</v>
      </c>
      <c r="J33" s="58">
        <f t="shared" si="2"/>
        <v>-21.07979472818194</v>
      </c>
      <c r="K33" s="59">
        <f t="shared" si="3"/>
        <v>-6.521471972902611</v>
      </c>
      <c r="L33" s="96">
        <v>567412296</v>
      </c>
      <c r="M33" s="97">
        <v>606012284</v>
      </c>
      <c r="N33" s="60">
        <f t="shared" si="4"/>
        <v>-26.710263430738202</v>
      </c>
      <c r="O33" s="59">
        <f t="shared" si="5"/>
        <v>-6.976438451204728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21696111</v>
      </c>
      <c r="D8" s="64">
        <v>21412740</v>
      </c>
      <c r="E8" s="65">
        <f>($D8-$C8)</f>
        <v>-283371</v>
      </c>
      <c r="F8" s="63">
        <v>23214839</v>
      </c>
      <c r="G8" s="64">
        <v>22441088</v>
      </c>
      <c r="H8" s="65">
        <f>($G8-$F8)</f>
        <v>-773751</v>
      </c>
      <c r="I8" s="65">
        <v>23517841</v>
      </c>
      <c r="J8" s="30">
        <f>IF($C8=0,0,($E8/$C8)*100)</f>
        <v>-1.3060912160709355</v>
      </c>
      <c r="K8" s="31">
        <f>IF($F8=0,0,($H8/$F8)*100)</f>
        <v>-3.3330017925172775</v>
      </c>
      <c r="L8" s="84">
        <v>384580436</v>
      </c>
      <c r="M8" s="85">
        <v>411936894</v>
      </c>
      <c r="N8" s="32">
        <f>IF($L8=0,0,($E8/$L8)*100)</f>
        <v>-0.07368315532306484</v>
      </c>
      <c r="O8" s="31">
        <f>IF($M8=0,0,($H8/$M8)*100)</f>
        <v>-0.18783241104886322</v>
      </c>
      <c r="P8" s="6"/>
      <c r="Q8" s="33"/>
    </row>
    <row r="9" spans="1:17" ht="12.75">
      <c r="A9" s="3"/>
      <c r="B9" s="29" t="s">
        <v>16</v>
      </c>
      <c r="C9" s="63">
        <v>169784901</v>
      </c>
      <c r="D9" s="64">
        <v>178420054</v>
      </c>
      <c r="E9" s="65">
        <f>($D9-$C9)</f>
        <v>8635153</v>
      </c>
      <c r="F9" s="63">
        <v>184682319</v>
      </c>
      <c r="G9" s="64">
        <v>187331097</v>
      </c>
      <c r="H9" s="65">
        <f>($G9-$F9)</f>
        <v>2648778</v>
      </c>
      <c r="I9" s="65">
        <v>197026528</v>
      </c>
      <c r="J9" s="30">
        <f>IF($C9=0,0,($E9/$C9)*100)</f>
        <v>5.085936940882629</v>
      </c>
      <c r="K9" s="31">
        <f>IF($F9=0,0,($H9/$F9)*100)</f>
        <v>1.4342347520555012</v>
      </c>
      <c r="L9" s="84">
        <v>384580436</v>
      </c>
      <c r="M9" s="85">
        <v>411936894</v>
      </c>
      <c r="N9" s="32">
        <f>IF($L9=0,0,($E9/$L9)*100)</f>
        <v>2.2453438063084414</v>
      </c>
      <c r="O9" s="31">
        <f>IF($M9=0,0,($H9/$M9)*100)</f>
        <v>0.6430057706848662</v>
      </c>
      <c r="P9" s="6"/>
      <c r="Q9" s="33"/>
    </row>
    <row r="10" spans="1:17" ht="12.75">
      <c r="A10" s="3"/>
      <c r="B10" s="29" t="s">
        <v>17</v>
      </c>
      <c r="C10" s="63">
        <v>176997592</v>
      </c>
      <c r="D10" s="64">
        <v>184747642</v>
      </c>
      <c r="E10" s="65">
        <f aca="true" t="shared" si="0" ref="E10:E33">($D10-$C10)</f>
        <v>7750050</v>
      </c>
      <c r="F10" s="63">
        <v>195616609</v>
      </c>
      <c r="G10" s="64">
        <v>202164709</v>
      </c>
      <c r="H10" s="65">
        <f aca="true" t="shared" si="1" ref="H10:H33">($G10-$F10)</f>
        <v>6548100</v>
      </c>
      <c r="I10" s="65">
        <v>220297903</v>
      </c>
      <c r="J10" s="30">
        <f aca="true" t="shared" si="2" ref="J10:J33">IF($C10=0,0,($E10/$C10)*100)</f>
        <v>4.378618891041184</v>
      </c>
      <c r="K10" s="31">
        <f aca="true" t="shared" si="3" ref="K10:K33">IF($F10=0,0,($H10/$F10)*100)</f>
        <v>3.3474151471463243</v>
      </c>
      <c r="L10" s="84">
        <v>384580436</v>
      </c>
      <c r="M10" s="85">
        <v>411936894</v>
      </c>
      <c r="N10" s="32">
        <f aca="true" t="shared" si="4" ref="N10:N33">IF($L10=0,0,($E10/$L10)*100)</f>
        <v>2.0151961136161383</v>
      </c>
      <c r="O10" s="31">
        <f aca="true" t="shared" si="5" ref="O10:O33">IF($M10=0,0,($H10/$M10)*100)</f>
        <v>1.589588137254829</v>
      </c>
      <c r="P10" s="6"/>
      <c r="Q10" s="33"/>
    </row>
    <row r="11" spans="1:17" ht="16.5">
      <c r="A11" s="7"/>
      <c r="B11" s="34" t="s">
        <v>18</v>
      </c>
      <c r="C11" s="66">
        <f>SUM(C8:C10)</f>
        <v>368478604</v>
      </c>
      <c r="D11" s="67">
        <v>384580436</v>
      </c>
      <c r="E11" s="68">
        <f t="shared" si="0"/>
        <v>16101832</v>
      </c>
      <c r="F11" s="66">
        <f>SUM(F8:F10)</f>
        <v>403513767</v>
      </c>
      <c r="G11" s="67">
        <v>411936894</v>
      </c>
      <c r="H11" s="68">
        <f t="shared" si="1"/>
        <v>8423127</v>
      </c>
      <c r="I11" s="68">
        <v>440842272</v>
      </c>
      <c r="J11" s="35">
        <f t="shared" si="2"/>
        <v>4.369814644651661</v>
      </c>
      <c r="K11" s="36">
        <f t="shared" si="3"/>
        <v>2.0874447636875795</v>
      </c>
      <c r="L11" s="86">
        <v>384580436</v>
      </c>
      <c r="M11" s="87">
        <v>411936894</v>
      </c>
      <c r="N11" s="37">
        <f t="shared" si="4"/>
        <v>4.186856764601514</v>
      </c>
      <c r="O11" s="36">
        <f t="shared" si="5"/>
        <v>2.0447614968908323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164739049</v>
      </c>
      <c r="D13" s="64">
        <v>154153602</v>
      </c>
      <c r="E13" s="65">
        <f t="shared" si="0"/>
        <v>-10585447</v>
      </c>
      <c r="F13" s="63">
        <v>175447087</v>
      </c>
      <c r="G13" s="64">
        <v>166188993</v>
      </c>
      <c r="H13" s="65">
        <f t="shared" si="1"/>
        <v>-9258094</v>
      </c>
      <c r="I13" s="65">
        <v>174335993</v>
      </c>
      <c r="J13" s="30">
        <f t="shared" si="2"/>
        <v>-6.425584622623383</v>
      </c>
      <c r="K13" s="31">
        <f t="shared" si="3"/>
        <v>-5.276858201698157</v>
      </c>
      <c r="L13" s="84">
        <v>380874164</v>
      </c>
      <c r="M13" s="85">
        <v>407364239</v>
      </c>
      <c r="N13" s="32">
        <f t="shared" si="4"/>
        <v>-2.779250471817248</v>
      </c>
      <c r="O13" s="31">
        <f t="shared" si="5"/>
        <v>-2.2726820652511917</v>
      </c>
      <c r="P13" s="6"/>
      <c r="Q13" s="33"/>
    </row>
    <row r="14" spans="1:17" ht="12.75">
      <c r="A14" s="3"/>
      <c r="B14" s="29" t="s">
        <v>21</v>
      </c>
      <c r="C14" s="63">
        <v>689000</v>
      </c>
      <c r="D14" s="64">
        <v>7854000</v>
      </c>
      <c r="E14" s="65">
        <f t="shared" si="0"/>
        <v>7165000</v>
      </c>
      <c r="F14" s="63">
        <v>737000</v>
      </c>
      <c r="G14" s="64">
        <v>8230992</v>
      </c>
      <c r="H14" s="65">
        <f t="shared" si="1"/>
        <v>7493992</v>
      </c>
      <c r="I14" s="65">
        <v>8626080</v>
      </c>
      <c r="J14" s="30">
        <f t="shared" si="2"/>
        <v>1039.9129172714079</v>
      </c>
      <c r="K14" s="31">
        <f t="shared" si="3"/>
        <v>1016.823880597015</v>
      </c>
      <c r="L14" s="84">
        <v>380874164</v>
      </c>
      <c r="M14" s="85">
        <v>407364239</v>
      </c>
      <c r="N14" s="32">
        <f t="shared" si="4"/>
        <v>1.881198746786091</v>
      </c>
      <c r="O14" s="31">
        <f t="shared" si="5"/>
        <v>1.8396293249491644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380874164</v>
      </c>
      <c r="M15" s="85">
        <v>407364239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93099437</v>
      </c>
      <c r="D16" s="64">
        <v>110803438</v>
      </c>
      <c r="E16" s="65">
        <f t="shared" si="0"/>
        <v>17704001</v>
      </c>
      <c r="F16" s="63">
        <v>102409381</v>
      </c>
      <c r="G16" s="64">
        <v>116565217</v>
      </c>
      <c r="H16" s="65">
        <f t="shared" si="1"/>
        <v>14155836</v>
      </c>
      <c r="I16" s="65">
        <v>122626608</v>
      </c>
      <c r="J16" s="30">
        <f t="shared" si="2"/>
        <v>19.016227778047682</v>
      </c>
      <c r="K16" s="31">
        <f t="shared" si="3"/>
        <v>13.822792269391805</v>
      </c>
      <c r="L16" s="84">
        <v>380874164</v>
      </c>
      <c r="M16" s="85">
        <v>407364239</v>
      </c>
      <c r="N16" s="32">
        <f t="shared" si="4"/>
        <v>4.64825463981852</v>
      </c>
      <c r="O16" s="31">
        <f t="shared" si="5"/>
        <v>3.474982495947564</v>
      </c>
      <c r="P16" s="6"/>
      <c r="Q16" s="33"/>
    </row>
    <row r="17" spans="1:17" ht="12.75">
      <c r="A17" s="3"/>
      <c r="B17" s="29" t="s">
        <v>23</v>
      </c>
      <c r="C17" s="63">
        <v>109952943</v>
      </c>
      <c r="D17" s="64">
        <v>108063124</v>
      </c>
      <c r="E17" s="65">
        <f t="shared" si="0"/>
        <v>-1889819</v>
      </c>
      <c r="F17" s="63">
        <v>124920795</v>
      </c>
      <c r="G17" s="64">
        <v>116379037</v>
      </c>
      <c r="H17" s="65">
        <f t="shared" si="1"/>
        <v>-8541758</v>
      </c>
      <c r="I17" s="65">
        <v>130177807</v>
      </c>
      <c r="J17" s="42">
        <f t="shared" si="2"/>
        <v>-1.7187525394386214</v>
      </c>
      <c r="K17" s="31">
        <f t="shared" si="3"/>
        <v>-6.837739064981134</v>
      </c>
      <c r="L17" s="88">
        <v>380874164</v>
      </c>
      <c r="M17" s="85">
        <v>407364239</v>
      </c>
      <c r="N17" s="32">
        <f t="shared" si="4"/>
        <v>-0.49617936279868013</v>
      </c>
      <c r="O17" s="31">
        <f t="shared" si="5"/>
        <v>-2.0968355054848105</v>
      </c>
      <c r="P17" s="6"/>
      <c r="Q17" s="33"/>
    </row>
    <row r="18" spans="1:17" ht="16.5">
      <c r="A18" s="3"/>
      <c r="B18" s="34" t="s">
        <v>24</v>
      </c>
      <c r="C18" s="66">
        <f>SUM(C13:C17)</f>
        <v>368480429</v>
      </c>
      <c r="D18" s="67">
        <v>380874164</v>
      </c>
      <c r="E18" s="68">
        <f t="shared" si="0"/>
        <v>12393735</v>
      </c>
      <c r="F18" s="66">
        <f>SUM(F13:F17)</f>
        <v>403514263</v>
      </c>
      <c r="G18" s="67">
        <v>407364239</v>
      </c>
      <c r="H18" s="68">
        <f t="shared" si="1"/>
        <v>3849976</v>
      </c>
      <c r="I18" s="68">
        <v>435766488</v>
      </c>
      <c r="J18" s="43">
        <f t="shared" si="2"/>
        <v>3.363471713717528</v>
      </c>
      <c r="K18" s="36">
        <f t="shared" si="3"/>
        <v>0.9541115031168055</v>
      </c>
      <c r="L18" s="89">
        <v>380874164</v>
      </c>
      <c r="M18" s="87">
        <v>407364239</v>
      </c>
      <c r="N18" s="37">
        <f t="shared" si="4"/>
        <v>3.254023551988683</v>
      </c>
      <c r="O18" s="36">
        <f t="shared" si="5"/>
        <v>0.9450942501607265</v>
      </c>
      <c r="P18" s="6"/>
      <c r="Q18" s="38"/>
    </row>
    <row r="19" spans="1:17" ht="16.5">
      <c r="A19" s="44"/>
      <c r="B19" s="45" t="s">
        <v>25</v>
      </c>
      <c r="C19" s="72">
        <f>C11-C18</f>
        <v>-1825</v>
      </c>
      <c r="D19" s="73">
        <v>3706272</v>
      </c>
      <c r="E19" s="74">
        <f t="shared" si="0"/>
        <v>3708097</v>
      </c>
      <c r="F19" s="75">
        <f>F11-F18</f>
        <v>-496</v>
      </c>
      <c r="G19" s="76">
        <v>4572655</v>
      </c>
      <c r="H19" s="77">
        <f t="shared" si="1"/>
        <v>4573151</v>
      </c>
      <c r="I19" s="77">
        <v>5075784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33843000</v>
      </c>
      <c r="M22" s="85">
        <v>17350147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0</v>
      </c>
      <c r="E23" s="65">
        <f t="shared" si="0"/>
        <v>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33843000</v>
      </c>
      <c r="M23" s="85">
        <v>17350147</v>
      </c>
      <c r="N23" s="32">
        <f t="shared" si="4"/>
        <v>0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40465000</v>
      </c>
      <c r="D24" s="64">
        <v>33843000</v>
      </c>
      <c r="E24" s="65">
        <f t="shared" si="0"/>
        <v>-6622000</v>
      </c>
      <c r="F24" s="63">
        <v>42807000</v>
      </c>
      <c r="G24" s="64">
        <v>17350147</v>
      </c>
      <c r="H24" s="65">
        <f t="shared" si="1"/>
        <v>-25456853</v>
      </c>
      <c r="I24" s="65">
        <v>18295000</v>
      </c>
      <c r="J24" s="30">
        <f t="shared" si="2"/>
        <v>-16.364759668849622</v>
      </c>
      <c r="K24" s="31">
        <f t="shared" si="3"/>
        <v>-59.468902282337</v>
      </c>
      <c r="L24" s="84">
        <v>33843000</v>
      </c>
      <c r="M24" s="85">
        <v>17350147</v>
      </c>
      <c r="N24" s="32">
        <f t="shared" si="4"/>
        <v>-19.56682327216854</v>
      </c>
      <c r="O24" s="31">
        <f t="shared" si="5"/>
        <v>-146.72413438341474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33843000</v>
      </c>
      <c r="M25" s="85">
        <v>17350147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40465000</v>
      </c>
      <c r="D26" s="67">
        <v>33843000</v>
      </c>
      <c r="E26" s="68">
        <f t="shared" si="0"/>
        <v>-6622000</v>
      </c>
      <c r="F26" s="66">
        <f>SUM(F22:F24)</f>
        <v>42807000</v>
      </c>
      <c r="G26" s="67">
        <v>17350147</v>
      </c>
      <c r="H26" s="68">
        <f t="shared" si="1"/>
        <v>-25456853</v>
      </c>
      <c r="I26" s="68">
        <v>18295000</v>
      </c>
      <c r="J26" s="43">
        <f t="shared" si="2"/>
        <v>-16.364759668849622</v>
      </c>
      <c r="K26" s="36">
        <f t="shared" si="3"/>
        <v>-59.468902282337</v>
      </c>
      <c r="L26" s="89">
        <v>33843000</v>
      </c>
      <c r="M26" s="87">
        <v>17350147</v>
      </c>
      <c r="N26" s="37">
        <f t="shared" si="4"/>
        <v>-19.56682327216854</v>
      </c>
      <c r="O26" s="36">
        <f t="shared" si="5"/>
        <v>-146.72413438341474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39112000</v>
      </c>
      <c r="M28" s="85">
        <v>22872147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10000000</v>
      </c>
      <c r="D29" s="64">
        <v>5269000</v>
      </c>
      <c r="E29" s="65">
        <f t="shared" si="0"/>
        <v>-4731000</v>
      </c>
      <c r="F29" s="63">
        <v>10256000</v>
      </c>
      <c r="G29" s="64">
        <v>5522000</v>
      </c>
      <c r="H29" s="65">
        <f t="shared" si="1"/>
        <v>-4734000</v>
      </c>
      <c r="I29" s="65">
        <v>5787000</v>
      </c>
      <c r="J29" s="30">
        <f t="shared" si="2"/>
        <v>-47.31</v>
      </c>
      <c r="K29" s="31">
        <f t="shared" si="3"/>
        <v>-46.15834633385336</v>
      </c>
      <c r="L29" s="84">
        <v>39112000</v>
      </c>
      <c r="M29" s="85">
        <v>22872147</v>
      </c>
      <c r="N29" s="32">
        <f t="shared" si="4"/>
        <v>-12.096031908365719</v>
      </c>
      <c r="O29" s="31">
        <f t="shared" si="5"/>
        <v>-20.697663406937707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39112000</v>
      </c>
      <c r="M30" s="85">
        <v>22872147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14181853</v>
      </c>
      <c r="D31" s="64">
        <v>1843000</v>
      </c>
      <c r="E31" s="65">
        <f t="shared" si="0"/>
        <v>-12338853</v>
      </c>
      <c r="F31" s="63">
        <v>15290865</v>
      </c>
      <c r="G31" s="64">
        <v>1600147</v>
      </c>
      <c r="H31" s="65">
        <f t="shared" si="1"/>
        <v>-13690718</v>
      </c>
      <c r="I31" s="65">
        <v>1600000</v>
      </c>
      <c r="J31" s="30">
        <f t="shared" si="2"/>
        <v>-87.00451908505892</v>
      </c>
      <c r="K31" s="31">
        <f t="shared" si="3"/>
        <v>-89.53527481931205</v>
      </c>
      <c r="L31" s="84">
        <v>39112000</v>
      </c>
      <c r="M31" s="85">
        <v>22872147</v>
      </c>
      <c r="N31" s="32">
        <f t="shared" si="4"/>
        <v>-31.547486704847614</v>
      </c>
      <c r="O31" s="31">
        <f t="shared" si="5"/>
        <v>-59.857598851563864</v>
      </c>
      <c r="P31" s="6"/>
      <c r="Q31" s="33"/>
    </row>
    <row r="32" spans="1:17" ht="12.75">
      <c r="A32" s="7"/>
      <c r="B32" s="29" t="s">
        <v>36</v>
      </c>
      <c r="C32" s="63">
        <v>16283147</v>
      </c>
      <c r="D32" s="64">
        <v>32000000</v>
      </c>
      <c r="E32" s="65">
        <f t="shared" si="0"/>
        <v>15716853</v>
      </c>
      <c r="F32" s="63">
        <v>17260135</v>
      </c>
      <c r="G32" s="64">
        <v>15750000</v>
      </c>
      <c r="H32" s="65">
        <f t="shared" si="1"/>
        <v>-1510135</v>
      </c>
      <c r="I32" s="65">
        <v>16695000</v>
      </c>
      <c r="J32" s="30">
        <f t="shared" si="2"/>
        <v>96.52220789998395</v>
      </c>
      <c r="K32" s="31">
        <f t="shared" si="3"/>
        <v>-8.749265286743123</v>
      </c>
      <c r="L32" s="84">
        <v>39112000</v>
      </c>
      <c r="M32" s="85">
        <v>22872147</v>
      </c>
      <c r="N32" s="32">
        <f t="shared" si="4"/>
        <v>40.1842222335856</v>
      </c>
      <c r="O32" s="31">
        <f t="shared" si="5"/>
        <v>-6.602506533383158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40465000</v>
      </c>
      <c r="D33" s="82">
        <v>39112000</v>
      </c>
      <c r="E33" s="83">
        <f t="shared" si="0"/>
        <v>-1353000</v>
      </c>
      <c r="F33" s="81">
        <f>SUM(F28:F32)</f>
        <v>42807000</v>
      </c>
      <c r="G33" s="82">
        <v>22872147</v>
      </c>
      <c r="H33" s="83">
        <f t="shared" si="1"/>
        <v>-19934853</v>
      </c>
      <c r="I33" s="83">
        <v>24082000</v>
      </c>
      <c r="J33" s="58">
        <f t="shared" si="2"/>
        <v>-3.3436302977882124</v>
      </c>
      <c r="K33" s="59">
        <f t="shared" si="3"/>
        <v>-46.569142897189714</v>
      </c>
      <c r="L33" s="96">
        <v>39112000</v>
      </c>
      <c r="M33" s="97">
        <v>22872147</v>
      </c>
      <c r="N33" s="60">
        <f t="shared" si="4"/>
        <v>-3.4592963796277356</v>
      </c>
      <c r="O33" s="59">
        <f t="shared" si="5"/>
        <v>-87.15776879188472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74050681</v>
      </c>
      <c r="D8" s="64">
        <v>94330556</v>
      </c>
      <c r="E8" s="65">
        <f>($D8-$C8)</f>
        <v>20279875</v>
      </c>
      <c r="F8" s="63">
        <v>78049419</v>
      </c>
      <c r="G8" s="64">
        <v>101243764</v>
      </c>
      <c r="H8" s="65">
        <f>($G8-$F8)</f>
        <v>23194345</v>
      </c>
      <c r="I8" s="65">
        <v>104290979</v>
      </c>
      <c r="J8" s="30">
        <f>IF($C8=0,0,($E8/$C8)*100)</f>
        <v>27.386480078420888</v>
      </c>
      <c r="K8" s="31">
        <f>IF($F8=0,0,($H8/$F8)*100)</f>
        <v>29.717511414146465</v>
      </c>
      <c r="L8" s="84">
        <v>772856024</v>
      </c>
      <c r="M8" s="85">
        <v>813787828</v>
      </c>
      <c r="N8" s="32">
        <f>IF($L8=0,0,($E8/$L8)*100)</f>
        <v>2.6240171998711106</v>
      </c>
      <c r="O8" s="31">
        <f>IF($M8=0,0,($H8/$M8)*100)</f>
        <v>2.8501710399138585</v>
      </c>
      <c r="P8" s="6"/>
      <c r="Q8" s="33"/>
    </row>
    <row r="9" spans="1:17" ht="12.75">
      <c r="A9" s="3"/>
      <c r="B9" s="29" t="s">
        <v>16</v>
      </c>
      <c r="C9" s="63">
        <v>49076226</v>
      </c>
      <c r="D9" s="64">
        <v>34436260</v>
      </c>
      <c r="E9" s="65">
        <f>($D9-$C9)</f>
        <v>-14639966</v>
      </c>
      <c r="F9" s="63">
        <v>51726343</v>
      </c>
      <c r="G9" s="64">
        <v>36183516</v>
      </c>
      <c r="H9" s="65">
        <f>($G9-$F9)</f>
        <v>-15542827</v>
      </c>
      <c r="I9" s="65">
        <v>38873155</v>
      </c>
      <c r="J9" s="30">
        <f>IF($C9=0,0,($E9/$C9)*100)</f>
        <v>-29.83107543762636</v>
      </c>
      <c r="K9" s="31">
        <f>IF($F9=0,0,($H9/$F9)*100)</f>
        <v>-30.048184539162182</v>
      </c>
      <c r="L9" s="84">
        <v>772856024</v>
      </c>
      <c r="M9" s="85">
        <v>813787828</v>
      </c>
      <c r="N9" s="32">
        <f>IF($L9=0,0,($E9/$L9)*100)</f>
        <v>-1.894268213661488</v>
      </c>
      <c r="O9" s="31">
        <f>IF($M9=0,0,($H9/$M9)*100)</f>
        <v>-1.9099360380209571</v>
      </c>
      <c r="P9" s="6"/>
      <c r="Q9" s="33"/>
    </row>
    <row r="10" spans="1:17" ht="12.75">
      <c r="A10" s="3"/>
      <c r="B10" s="29" t="s">
        <v>17</v>
      </c>
      <c r="C10" s="63">
        <v>658488070</v>
      </c>
      <c r="D10" s="64">
        <v>644089208</v>
      </c>
      <c r="E10" s="65">
        <f aca="true" t="shared" si="0" ref="E10:E33">($D10-$C10)</f>
        <v>-14398862</v>
      </c>
      <c r="F10" s="63">
        <v>705300279</v>
      </c>
      <c r="G10" s="64">
        <v>676360548</v>
      </c>
      <c r="H10" s="65">
        <f aca="true" t="shared" si="1" ref="H10:H33">($G10-$F10)</f>
        <v>-28939731</v>
      </c>
      <c r="I10" s="65">
        <v>713444500</v>
      </c>
      <c r="J10" s="30">
        <f aca="true" t="shared" si="2" ref="J10:J33">IF($C10=0,0,($E10/$C10)*100)</f>
        <v>-2.1866549533691626</v>
      </c>
      <c r="K10" s="31">
        <f aca="true" t="shared" si="3" ref="K10:K33">IF($F10=0,0,($H10/$F10)*100)</f>
        <v>-4.103178725667284</v>
      </c>
      <c r="L10" s="84">
        <v>772856024</v>
      </c>
      <c r="M10" s="85">
        <v>813787828</v>
      </c>
      <c r="N10" s="32">
        <f aca="true" t="shared" si="4" ref="N10:N33">IF($L10=0,0,($E10/$L10)*100)</f>
        <v>-1.8630717174820133</v>
      </c>
      <c r="O10" s="31">
        <f aca="true" t="shared" si="5" ref="O10:O33">IF($M10=0,0,($H10/$M10)*100)</f>
        <v>-3.5561764386576695</v>
      </c>
      <c r="P10" s="6"/>
      <c r="Q10" s="33"/>
    </row>
    <row r="11" spans="1:17" ht="16.5">
      <c r="A11" s="7"/>
      <c r="B11" s="34" t="s">
        <v>18</v>
      </c>
      <c r="C11" s="66">
        <f>SUM(C8:C10)</f>
        <v>781614977</v>
      </c>
      <c r="D11" s="67">
        <v>772856024</v>
      </c>
      <c r="E11" s="68">
        <f t="shared" si="0"/>
        <v>-8758953</v>
      </c>
      <c r="F11" s="66">
        <f>SUM(F8:F10)</f>
        <v>835076041</v>
      </c>
      <c r="G11" s="67">
        <v>813787828</v>
      </c>
      <c r="H11" s="68">
        <f t="shared" si="1"/>
        <v>-21288213</v>
      </c>
      <c r="I11" s="68">
        <v>856608634</v>
      </c>
      <c r="J11" s="35">
        <f t="shared" si="2"/>
        <v>-1.1206224621767962</v>
      </c>
      <c r="K11" s="36">
        <f t="shared" si="3"/>
        <v>-2.549254433704918</v>
      </c>
      <c r="L11" s="86">
        <v>772856024</v>
      </c>
      <c r="M11" s="87">
        <v>813787828</v>
      </c>
      <c r="N11" s="37">
        <f t="shared" si="4"/>
        <v>-1.1333227312723901</v>
      </c>
      <c r="O11" s="36">
        <f t="shared" si="5"/>
        <v>-2.615941436764768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292536399</v>
      </c>
      <c r="D13" s="64">
        <v>306893232</v>
      </c>
      <c r="E13" s="65">
        <f t="shared" si="0"/>
        <v>14356833</v>
      </c>
      <c r="F13" s="63">
        <v>313013117</v>
      </c>
      <c r="G13" s="64">
        <v>326061408</v>
      </c>
      <c r="H13" s="65">
        <f t="shared" si="1"/>
        <v>13048291</v>
      </c>
      <c r="I13" s="65">
        <v>346427584</v>
      </c>
      <c r="J13" s="30">
        <f t="shared" si="2"/>
        <v>4.907708254110286</v>
      </c>
      <c r="K13" s="31">
        <f t="shared" si="3"/>
        <v>4.1686083717699285</v>
      </c>
      <c r="L13" s="84">
        <v>700095072</v>
      </c>
      <c r="M13" s="85">
        <v>725586360</v>
      </c>
      <c r="N13" s="32">
        <f t="shared" si="4"/>
        <v>2.0506976229651275</v>
      </c>
      <c r="O13" s="31">
        <f t="shared" si="5"/>
        <v>1.7983098524619454</v>
      </c>
      <c r="P13" s="6"/>
      <c r="Q13" s="33"/>
    </row>
    <row r="14" spans="1:17" ht="12.75">
      <c r="A14" s="3"/>
      <c r="B14" s="29" t="s">
        <v>21</v>
      </c>
      <c r="C14" s="63">
        <v>82924609</v>
      </c>
      <c r="D14" s="64">
        <v>79424064</v>
      </c>
      <c r="E14" s="65">
        <f t="shared" si="0"/>
        <v>-3500545</v>
      </c>
      <c r="F14" s="63">
        <v>83110916</v>
      </c>
      <c r="G14" s="64">
        <v>85948860</v>
      </c>
      <c r="H14" s="65">
        <f t="shared" si="1"/>
        <v>2837944</v>
      </c>
      <c r="I14" s="65">
        <v>85854504</v>
      </c>
      <c r="J14" s="30">
        <f t="shared" si="2"/>
        <v>-4.221358463083016</v>
      </c>
      <c r="K14" s="31">
        <f t="shared" si="3"/>
        <v>3.414646518876052</v>
      </c>
      <c r="L14" s="84">
        <v>700095072</v>
      </c>
      <c r="M14" s="85">
        <v>725586360</v>
      </c>
      <c r="N14" s="32">
        <f t="shared" si="4"/>
        <v>-0.5000099472204255</v>
      </c>
      <c r="O14" s="31">
        <f t="shared" si="5"/>
        <v>0.3911242212436297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700095072</v>
      </c>
      <c r="M15" s="85">
        <v>725586360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700095072</v>
      </c>
      <c r="M16" s="85">
        <v>725586360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306153931</v>
      </c>
      <c r="D17" s="64">
        <v>313777776</v>
      </c>
      <c r="E17" s="65">
        <f t="shared" si="0"/>
        <v>7623845</v>
      </c>
      <c r="F17" s="63">
        <v>318952133</v>
      </c>
      <c r="G17" s="64">
        <v>313576092</v>
      </c>
      <c r="H17" s="65">
        <f t="shared" si="1"/>
        <v>-5376041</v>
      </c>
      <c r="I17" s="65">
        <v>321694032</v>
      </c>
      <c r="J17" s="42">
        <f t="shared" si="2"/>
        <v>2.4901999380174544</v>
      </c>
      <c r="K17" s="31">
        <f t="shared" si="3"/>
        <v>-1.6855322300039297</v>
      </c>
      <c r="L17" s="88">
        <v>700095072</v>
      </c>
      <c r="M17" s="85">
        <v>725586360</v>
      </c>
      <c r="N17" s="32">
        <f t="shared" si="4"/>
        <v>1.0889728131095888</v>
      </c>
      <c r="O17" s="31">
        <f t="shared" si="5"/>
        <v>-0.7409236579364584</v>
      </c>
      <c r="P17" s="6"/>
      <c r="Q17" s="33"/>
    </row>
    <row r="18" spans="1:17" ht="16.5">
      <c r="A18" s="3"/>
      <c r="B18" s="34" t="s">
        <v>24</v>
      </c>
      <c r="C18" s="66">
        <f>SUM(C13:C17)</f>
        <v>681614939</v>
      </c>
      <c r="D18" s="67">
        <v>700095072</v>
      </c>
      <c r="E18" s="68">
        <f t="shared" si="0"/>
        <v>18480133</v>
      </c>
      <c r="F18" s="66">
        <f>SUM(F13:F17)</f>
        <v>715076166</v>
      </c>
      <c r="G18" s="67">
        <v>725586360</v>
      </c>
      <c r="H18" s="68">
        <f t="shared" si="1"/>
        <v>10510194</v>
      </c>
      <c r="I18" s="68">
        <v>753976120</v>
      </c>
      <c r="J18" s="43">
        <f t="shared" si="2"/>
        <v>2.711227695084306</v>
      </c>
      <c r="K18" s="36">
        <f t="shared" si="3"/>
        <v>1.4698006310001948</v>
      </c>
      <c r="L18" s="89">
        <v>700095072</v>
      </c>
      <c r="M18" s="87">
        <v>725586360</v>
      </c>
      <c r="N18" s="37">
        <f t="shared" si="4"/>
        <v>2.639660488854291</v>
      </c>
      <c r="O18" s="36">
        <f t="shared" si="5"/>
        <v>1.4485104157691169</v>
      </c>
      <c r="P18" s="6"/>
      <c r="Q18" s="38"/>
    </row>
    <row r="19" spans="1:17" ht="16.5">
      <c r="A19" s="44"/>
      <c r="B19" s="45" t="s">
        <v>25</v>
      </c>
      <c r="C19" s="72">
        <f>C11-C18</f>
        <v>100000038</v>
      </c>
      <c r="D19" s="73">
        <v>72760952</v>
      </c>
      <c r="E19" s="74">
        <f t="shared" si="0"/>
        <v>-27239086</v>
      </c>
      <c r="F19" s="75">
        <f>F11-F18</f>
        <v>119999875</v>
      </c>
      <c r="G19" s="76">
        <v>88201468</v>
      </c>
      <c r="H19" s="77">
        <f t="shared" si="1"/>
        <v>-31798407</v>
      </c>
      <c r="I19" s="77">
        <v>102632514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190000008</v>
      </c>
      <c r="M22" s="85">
        <v>211250020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100000000</v>
      </c>
      <c r="D23" s="64">
        <v>91297996</v>
      </c>
      <c r="E23" s="65">
        <f t="shared" si="0"/>
        <v>-8702004</v>
      </c>
      <c r="F23" s="63">
        <v>120000001</v>
      </c>
      <c r="G23" s="64">
        <v>103765016</v>
      </c>
      <c r="H23" s="65">
        <f t="shared" si="1"/>
        <v>-16234985</v>
      </c>
      <c r="I23" s="65">
        <v>117761220</v>
      </c>
      <c r="J23" s="30">
        <f t="shared" si="2"/>
        <v>-8.702004</v>
      </c>
      <c r="K23" s="31">
        <f t="shared" si="3"/>
        <v>-13.529154053923717</v>
      </c>
      <c r="L23" s="84">
        <v>190000008</v>
      </c>
      <c r="M23" s="85">
        <v>211250020</v>
      </c>
      <c r="N23" s="32">
        <f t="shared" si="4"/>
        <v>-4.580001912420972</v>
      </c>
      <c r="O23" s="31">
        <f t="shared" si="5"/>
        <v>-7.68519927240717</v>
      </c>
      <c r="P23" s="6"/>
      <c r="Q23" s="33"/>
    </row>
    <row r="24" spans="1:17" ht="12.75">
      <c r="A24" s="7"/>
      <c r="B24" s="29" t="s">
        <v>29</v>
      </c>
      <c r="C24" s="63">
        <v>105079000</v>
      </c>
      <c r="D24" s="64">
        <v>98702012</v>
      </c>
      <c r="E24" s="65">
        <f t="shared" si="0"/>
        <v>-6376988</v>
      </c>
      <c r="F24" s="63">
        <v>113274000</v>
      </c>
      <c r="G24" s="64">
        <v>107485004</v>
      </c>
      <c r="H24" s="65">
        <f t="shared" si="1"/>
        <v>-5788996</v>
      </c>
      <c r="I24" s="65">
        <v>113912000</v>
      </c>
      <c r="J24" s="30">
        <f t="shared" si="2"/>
        <v>-6.068755888426803</v>
      </c>
      <c r="K24" s="31">
        <f t="shared" si="3"/>
        <v>-5.110613203382948</v>
      </c>
      <c r="L24" s="84">
        <v>190000008</v>
      </c>
      <c r="M24" s="85">
        <v>211250020</v>
      </c>
      <c r="N24" s="32">
        <f t="shared" si="4"/>
        <v>-3.3563093323659228</v>
      </c>
      <c r="O24" s="31">
        <f t="shared" si="5"/>
        <v>-2.7403528766529823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190000008</v>
      </c>
      <c r="M25" s="85">
        <v>211250020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205079000</v>
      </c>
      <c r="D26" s="67">
        <v>190000008</v>
      </c>
      <c r="E26" s="68">
        <f t="shared" si="0"/>
        <v>-15078992</v>
      </c>
      <c r="F26" s="66">
        <f>SUM(F22:F24)</f>
        <v>233274001</v>
      </c>
      <c r="G26" s="67">
        <v>211250020</v>
      </c>
      <c r="H26" s="68">
        <f t="shared" si="1"/>
        <v>-22023981</v>
      </c>
      <c r="I26" s="68">
        <v>231673220</v>
      </c>
      <c r="J26" s="43">
        <f t="shared" si="2"/>
        <v>-7.35277234626656</v>
      </c>
      <c r="K26" s="36">
        <f t="shared" si="3"/>
        <v>-9.44124973446998</v>
      </c>
      <c r="L26" s="89">
        <v>190000008</v>
      </c>
      <c r="M26" s="87">
        <v>211250020</v>
      </c>
      <c r="N26" s="37">
        <f t="shared" si="4"/>
        <v>-7.936311244786895</v>
      </c>
      <c r="O26" s="36">
        <f t="shared" si="5"/>
        <v>-10.425552149060152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50000</v>
      </c>
      <c r="E28" s="65">
        <f t="shared" si="0"/>
        <v>50000</v>
      </c>
      <c r="F28" s="63">
        <v>0</v>
      </c>
      <c r="G28" s="64">
        <v>3999996</v>
      </c>
      <c r="H28" s="65">
        <f t="shared" si="1"/>
        <v>3999996</v>
      </c>
      <c r="I28" s="65">
        <v>12000000</v>
      </c>
      <c r="J28" s="30">
        <f t="shared" si="2"/>
        <v>0</v>
      </c>
      <c r="K28" s="31">
        <f t="shared" si="3"/>
        <v>0</v>
      </c>
      <c r="L28" s="84">
        <v>190000008</v>
      </c>
      <c r="M28" s="85">
        <v>211250020</v>
      </c>
      <c r="N28" s="32">
        <f t="shared" si="4"/>
        <v>0.026315788365651013</v>
      </c>
      <c r="O28" s="31">
        <f t="shared" si="5"/>
        <v>1.893489051503995</v>
      </c>
      <c r="P28" s="6"/>
      <c r="Q28" s="33"/>
    </row>
    <row r="29" spans="1:17" ht="12.75">
      <c r="A29" s="7"/>
      <c r="B29" s="29" t="s">
        <v>33</v>
      </c>
      <c r="C29" s="63">
        <v>4800000</v>
      </c>
      <c r="D29" s="64">
        <v>1100000</v>
      </c>
      <c r="E29" s="65">
        <f t="shared" si="0"/>
        <v>-3700000</v>
      </c>
      <c r="F29" s="63">
        <v>19200000</v>
      </c>
      <c r="G29" s="64">
        <v>11800020</v>
      </c>
      <c r="H29" s="65">
        <f t="shared" si="1"/>
        <v>-7399980</v>
      </c>
      <c r="I29" s="65">
        <v>12200000</v>
      </c>
      <c r="J29" s="30">
        <f t="shared" si="2"/>
        <v>-77.08333333333334</v>
      </c>
      <c r="K29" s="31">
        <f t="shared" si="3"/>
        <v>-38.5415625</v>
      </c>
      <c r="L29" s="84">
        <v>190000008</v>
      </c>
      <c r="M29" s="85">
        <v>211250020</v>
      </c>
      <c r="N29" s="32">
        <f t="shared" si="4"/>
        <v>-1.9473683390581753</v>
      </c>
      <c r="O29" s="31">
        <f t="shared" si="5"/>
        <v>-3.5029487807859145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190000008</v>
      </c>
      <c r="M30" s="85">
        <v>211250020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140328250</v>
      </c>
      <c r="D31" s="64">
        <v>130665008</v>
      </c>
      <c r="E31" s="65">
        <f t="shared" si="0"/>
        <v>-9663242</v>
      </c>
      <c r="F31" s="63">
        <v>148574001</v>
      </c>
      <c r="G31" s="64">
        <v>94437168</v>
      </c>
      <c r="H31" s="65">
        <f t="shared" si="1"/>
        <v>-54136833</v>
      </c>
      <c r="I31" s="65">
        <v>191603220</v>
      </c>
      <c r="J31" s="30">
        <f t="shared" si="2"/>
        <v>-6.886170104736573</v>
      </c>
      <c r="K31" s="31">
        <f t="shared" si="3"/>
        <v>-36.43762208436455</v>
      </c>
      <c r="L31" s="84">
        <v>190000008</v>
      </c>
      <c r="M31" s="85">
        <v>211250020</v>
      </c>
      <c r="N31" s="32">
        <f t="shared" si="4"/>
        <v>-5.085916627961405</v>
      </c>
      <c r="O31" s="31">
        <f t="shared" si="5"/>
        <v>-25.626900769050813</v>
      </c>
      <c r="P31" s="6"/>
      <c r="Q31" s="33"/>
    </row>
    <row r="32" spans="1:17" ht="12.75">
      <c r="A32" s="7"/>
      <c r="B32" s="29" t="s">
        <v>36</v>
      </c>
      <c r="C32" s="63">
        <v>59950750</v>
      </c>
      <c r="D32" s="64">
        <v>58185000</v>
      </c>
      <c r="E32" s="65">
        <f t="shared" si="0"/>
        <v>-1765750</v>
      </c>
      <c r="F32" s="63">
        <v>65500000</v>
      </c>
      <c r="G32" s="64">
        <v>101012836</v>
      </c>
      <c r="H32" s="65">
        <f t="shared" si="1"/>
        <v>35512836</v>
      </c>
      <c r="I32" s="65">
        <v>15870000</v>
      </c>
      <c r="J32" s="30">
        <f t="shared" si="2"/>
        <v>-2.9453342952340047</v>
      </c>
      <c r="K32" s="31">
        <f t="shared" si="3"/>
        <v>54.21807022900763</v>
      </c>
      <c r="L32" s="84">
        <v>190000008</v>
      </c>
      <c r="M32" s="85">
        <v>211250020</v>
      </c>
      <c r="N32" s="32">
        <f t="shared" si="4"/>
        <v>-0.9293420661329657</v>
      </c>
      <c r="O32" s="31">
        <f t="shared" si="5"/>
        <v>16.810808349272584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205079000</v>
      </c>
      <c r="D33" s="82">
        <v>190000008</v>
      </c>
      <c r="E33" s="83">
        <f t="shared" si="0"/>
        <v>-15078992</v>
      </c>
      <c r="F33" s="81">
        <f>SUM(F28:F32)</f>
        <v>233274001</v>
      </c>
      <c r="G33" s="82">
        <v>211250020</v>
      </c>
      <c r="H33" s="83">
        <f t="shared" si="1"/>
        <v>-22023981</v>
      </c>
      <c r="I33" s="83">
        <v>231673220</v>
      </c>
      <c r="J33" s="58">
        <f t="shared" si="2"/>
        <v>-7.35277234626656</v>
      </c>
      <c r="K33" s="59">
        <f t="shared" si="3"/>
        <v>-9.44124973446998</v>
      </c>
      <c r="L33" s="96">
        <v>190000008</v>
      </c>
      <c r="M33" s="97">
        <v>211250020</v>
      </c>
      <c r="N33" s="60">
        <f t="shared" si="4"/>
        <v>-7.936311244786895</v>
      </c>
      <c r="O33" s="59">
        <f t="shared" si="5"/>
        <v>-10.425552149060152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2020-11-03T08:14:31Z</dcterms:created>
  <dcterms:modified xsi:type="dcterms:W3CDTF">2020-11-05T12:25:23Z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